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l-smc-003\Desktop\"/>
    </mc:Choice>
  </mc:AlternateContent>
  <bookViews>
    <workbookView xWindow="0" yWindow="0" windowWidth="24000" windowHeight="10920"/>
  </bookViews>
  <sheets>
    <sheet name="RECURSO HUMANO" sheetId="1" r:id="rId1"/>
    <sheet name="RECURSO HUMANO CONVENIO" sheetId="7" r:id="rId2"/>
    <sheet name="EGRESOS" sheetId="2" r:id="rId3"/>
    <sheet name="CONSULTA PSIQUIATRIA" sheetId="3" r:id="rId4"/>
    <sheet name="CONSULTA PSICOLOGIA" sheetId="4" r:id="rId5"/>
    <sheet name="HOSPITAL DIA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F9" i="4"/>
  <c r="D11" i="4"/>
  <c r="D11" i="3"/>
  <c r="F13" i="1" l="1"/>
  <c r="F8" i="4"/>
  <c r="F7" i="4"/>
  <c r="F6" i="4"/>
  <c r="F5" i="4"/>
  <c r="E11" i="3"/>
  <c r="F10" i="3"/>
  <c r="F9" i="3"/>
  <c r="F8" i="3"/>
  <c r="F7" i="3"/>
  <c r="F11" i="3" s="1"/>
  <c r="F6" i="3"/>
  <c r="F5" i="3"/>
  <c r="O9" i="2"/>
  <c r="N9" i="2"/>
  <c r="M9" i="2"/>
  <c r="L9" i="2"/>
  <c r="K9" i="2"/>
  <c r="J9" i="2"/>
  <c r="I9" i="2"/>
  <c r="H9" i="2"/>
  <c r="G9" i="2"/>
  <c r="F9" i="2"/>
  <c r="E9" i="2"/>
  <c r="D9" i="2"/>
  <c r="O8" i="2"/>
  <c r="N8" i="2"/>
  <c r="M8" i="2"/>
  <c r="L8" i="2"/>
  <c r="K8" i="2"/>
  <c r="J8" i="2"/>
  <c r="I8" i="2"/>
  <c r="H8" i="2"/>
  <c r="G8" i="2"/>
  <c r="F8" i="2"/>
  <c r="E8" i="2"/>
  <c r="D8" i="2"/>
  <c r="P7" i="2"/>
  <c r="P6" i="2"/>
  <c r="P5" i="2"/>
  <c r="P4" i="2"/>
  <c r="F11" i="4" l="1"/>
  <c r="P8" i="2"/>
  <c r="P9" i="2"/>
</calcChain>
</file>

<file path=xl/sharedStrings.xml><?xml version="1.0" encoding="utf-8"?>
<sst xmlns="http://schemas.openxmlformats.org/spreadsheetml/2006/main" count="147" uniqueCount="109">
  <si>
    <t>SUBRED CENTROORIENTE SALUD MENTAL - EGRESOS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</si>
  <si>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</si>
  <si>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</si>
  <si>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</si>
  <si>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</si>
  <si>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</si>
  <si>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</si>
  <si>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</si>
  <si>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</si>
  <si>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</si>
  <si>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</si>
  <si>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</si>
  <si>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</si>
  <si>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</si>
  <si>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EGRESOS SANTA CLARA</t>
  </si>
  <si>
    <t>EGRESOS VICTORIA</t>
  </si>
  <si>
    <t>TOTAL SUBRED</t>
  </si>
  <si>
    <t>UNIDADES</t>
  </si>
  <si>
    <t>CONSULTA EXTERNA PSIQUITRIA</t>
  </si>
  <si>
    <t>AÑO</t>
  </si>
  <si>
    <t xml:space="preserve">INCUMPLIMIENTO </t>
  </si>
  <si>
    <t xml:space="preserve">PORCENTAJE </t>
  </si>
  <si>
    <t>SANTA CLARA</t>
  </si>
  <si>
    <t>VICTORIA</t>
  </si>
  <si>
    <t>SAN BLAS</t>
  </si>
  <si>
    <t xml:space="preserve">TOTAL ANUAL </t>
  </si>
  <si>
    <t>TOTAL CUMPLIDAS</t>
  </si>
  <si>
    <t xml:space="preserve">TOTAL CUMPLIDAS </t>
  </si>
  <si>
    <t xml:space="preserve">CONSULTA EXTERNA PSICOLOGIA </t>
  </si>
  <si>
    <t>HOSPITAL DÍA SUBRED CENTRO ORIENTE 2022</t>
  </si>
  <si>
    <t xml:space="preserve">JUNIO </t>
  </si>
  <si>
    <t>SANTA CLARA CAD</t>
  </si>
  <si>
    <t xml:space="preserve">VICTORIA </t>
  </si>
  <si>
    <t>RECURSO HUMANO SALUD MENTAL</t>
  </si>
  <si>
    <t>PSIQUIATRAS</t>
  </si>
  <si>
    <t>PSICOLOGOS</t>
  </si>
  <si>
    <t>PERFIL</t>
  </si>
  <si>
    <t>NUMERO</t>
  </si>
  <si>
    <t>AUXILIARES DE ENFERMERIA</t>
  </si>
  <si>
    <t>ENFERMERIA (JEFES TURNOS 24 HORA)</t>
  </si>
  <si>
    <t>AUXILIARES DE ENFERMERIA (TURNOS 24 HORAS)</t>
  </si>
  <si>
    <t>TOTALES</t>
  </si>
  <si>
    <t>RECURSO HUMANO SALUD MENTAL CONVENIO 014 2021 RIA</t>
  </si>
  <si>
    <t>SALUD MENTAL</t>
  </si>
  <si>
    <t>Lider</t>
  </si>
  <si>
    <t>NOHORA ESPERANZA PINILLA PINILLA</t>
  </si>
  <si>
    <t>Ps 8122 2021   Ps 5055 2022</t>
  </si>
  <si>
    <t>Liderar Y Acompañar Estratégicamente La Implementación De La Ruta De SM Para La Subred Centro Oriente.                
  Acompañamiento Técnico Para Alistamiento E Implementación De La Ruta De SM A Las Subredes Integradas</t>
  </si>
  <si>
    <t xml:space="preserve">Referente </t>
  </si>
  <si>
    <t>ANNY PAOLA BONILLA DUEÑAS</t>
  </si>
  <si>
    <t>Ps 8370 2021   Ps 5494 2022</t>
  </si>
  <si>
    <t>Liderar Y Acompañar Estratégicamente La Implementación De La Ruta De SM Para La Subred Centro Oriente.                
Acompañamiento Técnico Para Alistamiento E Implementación De La Ruta De SM A Las Subredes Integradas</t>
  </si>
  <si>
    <t xml:space="preserve">psicologos </t>
  </si>
  <si>
    <t>CINDY CAMILA SANCHEZ ARROYABE</t>
  </si>
  <si>
    <t>Ps 8346 2021   Ps 5495 2022</t>
  </si>
  <si>
    <t>LEIDY  LIZET PEREZ BONILLA</t>
  </si>
  <si>
    <t>Ps 5547 2022</t>
  </si>
  <si>
    <t>Consulta ambulatoria y Seguimientos</t>
  </si>
  <si>
    <t>trabajo social</t>
  </si>
  <si>
    <t>LINA JULIETH PINZON SAENZ</t>
  </si>
  <si>
    <t>Ps 8157 2021</t>
  </si>
  <si>
    <t>Coordinación De Articulaciones Sectoriales, intersectoriales Y Canalizacion</t>
  </si>
  <si>
    <t>LUDYS TATIANA VALOYES BLANDON</t>
  </si>
  <si>
    <t>Ps 8207 2021   Ps 5499 2022</t>
  </si>
  <si>
    <t>Teleconsulta y seguimiento</t>
  </si>
  <si>
    <t xml:space="preserve">Comunicador </t>
  </si>
  <si>
    <t>JUAN CARLOS SANTANDER ESPINOSA</t>
  </si>
  <si>
    <t>Ps 8332 2021   Ps 5498 2022</t>
  </si>
  <si>
    <t xml:space="preserve">Coordinación Proceso De Socialización Y Posicionamiento De La Rias Salud Mental                                                                               </t>
  </si>
  <si>
    <t xml:space="preserve">Psiquiatra </t>
  </si>
  <si>
    <t>JOSE RAFAEL  MIRANDA JIMENEZ</t>
  </si>
  <si>
    <t>Ps  3237 2022</t>
  </si>
  <si>
    <t xml:space="preserve">Acompañamiento En Procesos De Fortalecimiento De Capacidades,  Acompañamiento y Direccionamiento técnico en GPC                                                                             </t>
  </si>
  <si>
    <t xml:space="preserve">Apoyo administrativo </t>
  </si>
  <si>
    <t>YERLY CATHERINE ROJAS MORA</t>
  </si>
  <si>
    <t>Ps 8121 2021   Ps 5503 2022</t>
  </si>
  <si>
    <t>Apoyo administrativo, gestion documental.</t>
  </si>
  <si>
    <t>Tecnico en sistema</t>
  </si>
  <si>
    <t>MANUEL ALEXANDER VELEZ BELTRAN</t>
  </si>
  <si>
    <t>Ps 8155 2021</t>
  </si>
  <si>
    <t xml:space="preserve">Apoyo Técnico Para Manejo De Sistemas De Información En La Gestión En Tamizajes, Canalización, Atención Y Seguimientos A Usuarios.                                                   </t>
  </si>
  <si>
    <t>Medico</t>
  </si>
  <si>
    <t>MARIA CAMILA BALLEN CASTELLANOS</t>
  </si>
  <si>
    <t>Ps 5552 2022</t>
  </si>
  <si>
    <t>Consulta Ambulatoria, Aoyo en la unidad de Salud Mental, fortalecimiento a profesionales</t>
  </si>
  <si>
    <t xml:space="preserve">Gestores </t>
  </si>
  <si>
    <t>BRAYAN CAMILO GOMEZ GONZALEZ</t>
  </si>
  <si>
    <t>Ps 8345 2021</t>
  </si>
  <si>
    <t>Trazabilidad e Implementación De Tamizajes</t>
  </si>
  <si>
    <t>YENNY YOHANA ROLDAN BELTRAN</t>
  </si>
  <si>
    <t>Ps 8156 2021   Ps 5502 2022</t>
  </si>
  <si>
    <t xml:space="preserve">Gestión En Canalizaciones, pre agendamiento y   agendamiento
</t>
  </si>
  <si>
    <t>MAPS</t>
  </si>
  <si>
    <t>Consulta Ambulatoria.</t>
  </si>
  <si>
    <t>Odontologo</t>
  </si>
  <si>
    <t>enfermera</t>
  </si>
  <si>
    <t>psicoeducacion y triage.</t>
  </si>
  <si>
    <t>coordinador</t>
  </si>
  <si>
    <t>Liderar Y Acompañar Estratégicamente de la unidad movil</t>
  </si>
  <si>
    <t>LINA MARIA DUEÑAS TRIANA</t>
  </si>
  <si>
    <t>PS 5950 2022</t>
  </si>
  <si>
    <t>BETTY ANGIE CALDERON</t>
  </si>
  <si>
    <t>PS 5951 2022</t>
  </si>
  <si>
    <t>EDSON LEANDRO LIZARAZO LOZANO</t>
  </si>
  <si>
    <t>PS 6090 2022</t>
  </si>
  <si>
    <t>ANGELICA MARIA SANABRIA JARA</t>
  </si>
  <si>
    <t>PS 6089 2022</t>
  </si>
  <si>
    <t>FELIPE ANTONIO BARRIOS DURAN</t>
  </si>
  <si>
    <t>PS 5949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</si>
</sst>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name val="Arial"/>
      <family val="2"/>
    </font>
    <font>
      <b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95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3" fontId="11" fillId="6" borderId="0" xfId="0" applyNumberFormat="1" applyFont="1" applyFill="1"/>
    <xf numFmtId="0" fontId="11" fillId="0" borderId="29" xfId="0" applyFont="1" applyBorder="1"/>
    <xf numFmtId="3" fontId="0" fillId="0" borderId="20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11" fillId="7" borderId="0" xfId="0" applyNumberFormat="1" applyFont="1" applyFill="1"/>
    <xf numFmtId="0" fontId="0" fillId="8" borderId="0" xfId="0" applyFill="1"/>
    <xf numFmtId="0" fontId="12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0" fillId="0" borderId="0" xfId="0" applyFont="1" applyAlignment="1"/>
    <xf numFmtId="0" fontId="15" fillId="3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9" fontId="2" fillId="0" borderId="27" xfId="0" applyNumberFormat="1" applyFont="1" applyBorder="1" applyAlignment="1">
      <alignment horizontal="center"/>
    </xf>
    <xf numFmtId="0" fontId="18" fillId="0" borderId="36" xfId="2" applyFont="1" applyBorder="1" applyAlignment="1">
      <alignment horizontal="center" vertical="center"/>
    </xf>
    <xf numFmtId="0" fontId="18" fillId="2" borderId="36" xfId="2" applyFont="1" applyFill="1" applyBorder="1" applyAlignment="1">
      <alignment horizontal="center" vertical="center"/>
    </xf>
    <xf numFmtId="0" fontId="19" fillId="9" borderId="36" xfId="2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/>
    </xf>
    <xf numFmtId="0" fontId="0" fillId="0" borderId="15" xfId="0" applyBorder="1"/>
    <xf numFmtId="3" fontId="6" fillId="0" borderId="15" xfId="0" applyNumberFormat="1" applyFont="1" applyBorder="1" applyAlignment="1">
      <alignment horizontal="center"/>
    </xf>
    <xf numFmtId="0" fontId="6" fillId="0" borderId="15" xfId="0" applyFont="1" applyBorder="1"/>
    <xf numFmtId="0" fontId="20" fillId="0" borderId="15" xfId="0" applyFont="1" applyBorder="1" applyAlignment="1">
      <alignment horizontal="center" vertical="center"/>
    </xf>
    <xf numFmtId="0" fontId="0" fillId="0" borderId="0" xfId="0" applyFont="1"/>
    <xf numFmtId="3" fontId="14" fillId="0" borderId="15" xfId="0" applyNumberFormat="1" applyFont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Fill="1" applyBorder="1"/>
    <xf numFmtId="0" fontId="12" fillId="3" borderId="6" xfId="0" applyFont="1" applyFill="1" applyBorder="1" applyAlignment="1">
      <alignment horizontal="center" vertical="center"/>
    </xf>
    <xf numFmtId="0" fontId="13" fillId="4" borderId="18" xfId="0" applyFont="1" applyFill="1" applyBorder="1"/>
    <xf numFmtId="0" fontId="12" fillId="3" borderId="1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5" fillId="0" borderId="9" xfId="0" applyFont="1" applyBorder="1"/>
    <xf numFmtId="0" fontId="3" fillId="2" borderId="12" xfId="0" applyFont="1" applyFill="1" applyBorder="1" applyAlignment="1">
      <alignment horizontal="center" vertical="center"/>
    </xf>
    <xf numFmtId="0" fontId="5" fillId="0" borderId="12" xfId="0" applyFont="1" applyBorder="1"/>
    <xf numFmtId="0" fontId="9" fillId="5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9" fillId="5" borderId="19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23" xfId="0" applyFont="1" applyBorder="1"/>
    <xf numFmtId="0" fontId="19" fillId="9" borderId="31" xfId="2" applyFont="1" applyFill="1" applyBorder="1" applyAlignment="1">
      <alignment horizontal="center" vertical="center"/>
    </xf>
    <xf numFmtId="0" fontId="21" fillId="10" borderId="35" xfId="2" applyFont="1" applyFill="1" applyBorder="1"/>
    <xf numFmtId="0" fontId="19" fillId="9" borderId="32" xfId="2" applyFont="1" applyFill="1" applyBorder="1" applyAlignment="1">
      <alignment horizontal="center" vertical="center"/>
    </xf>
    <xf numFmtId="0" fontId="21" fillId="10" borderId="33" xfId="2" applyFont="1" applyFill="1" applyBorder="1"/>
    <xf numFmtId="0" fontId="21" fillId="10" borderId="34" xfId="2" applyFont="1" applyFill="1" applyBorder="1"/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wrapText="1"/>
    </xf>
    <xf numFmtId="3" fontId="0" fillId="8" borderId="15" xfId="0" applyNumberFormat="1" applyFont="1" applyFill="1" applyBorder="1" applyAlignment="1">
      <alignment horizontal="center"/>
    </xf>
    <xf numFmtId="9" fontId="0" fillId="8" borderId="22" xfId="1" applyFont="1" applyFill="1" applyBorder="1" applyAlignment="1">
      <alignment horizontal="center"/>
    </xf>
    <xf numFmtId="3" fontId="0" fillId="8" borderId="24" xfId="0" applyNumberFormat="1" applyFont="1" applyFill="1" applyBorder="1" applyAlignment="1">
      <alignment horizontal="center"/>
    </xf>
    <xf numFmtId="9" fontId="0" fillId="8" borderId="25" xfId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9" fontId="0" fillId="8" borderId="15" xfId="1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36"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3" defaultTableStyle="TableStyleMedium2" defaultPivotStyle="PivotStyleLight16">
    <tableStyle name="SAN BLAS-style" pivot="0" count="3">
      <tableStyleElement type="headerRow" dxfId="35"/>
      <tableStyleElement type="firstRowStripe" dxfId="34"/>
      <tableStyleElement type="secondRowStripe" dxfId="33"/>
    </tableStyle>
    <tableStyle name="SAN BLAS-style 2" pivot="0" count="3">
      <tableStyleElement type="headerRow" dxfId="32"/>
      <tableStyleElement type="firstRowStripe" dxfId="31"/>
      <tableStyleElement type="secondRowStripe" dxfId="30"/>
    </tableStyle>
    <tableStyle name="SAN BLAS-style 3" pivot="0" count="3">
      <tableStyleElement type="headerRow" dxfId="29"/>
      <tableStyleElement type="firstRowStripe" dxfId="28"/>
      <tableStyleElement type="secondRowStripe" dxfId="27"/>
    </tableStyle>
    <tableStyle name="SAN BLAS-style 4" pivot="0" count="3">
      <tableStyleElement type="headerRow" dxfId="26"/>
      <tableStyleElement type="firstRowStripe" dxfId="25"/>
      <tableStyleElement type="secondRowStripe" dxfId="24"/>
    </tableStyle>
    <tableStyle name="SAN BLAS-style 5" pivot="0" count="2">
      <tableStyleElement type="firstRowStripe" dxfId="23"/>
      <tableStyleElement type="secondRowStripe" dxfId="22"/>
    </tableStyle>
    <tableStyle name="SAN BLAS-style 6" pivot="0" count="3">
      <tableStyleElement type="headerRow" dxfId="21"/>
      <tableStyleElement type="firstRowStripe" dxfId="20"/>
      <tableStyleElement type="secondRowStripe" dxfId="19"/>
    </tableStyle>
    <tableStyle name="SAN BLAS-style 7" pivot="0" count="2">
      <tableStyleElement type="firstRowStripe" dxfId="18"/>
      <tableStyleElement type="secondRowStripe" dxfId="17"/>
    </tableStyle>
    <tableStyle name="SAN BLAS-style 8" pivot="0" count="3">
      <tableStyleElement type="headerRow" dxfId="16"/>
      <tableStyleElement type="firstRowStripe" dxfId="15"/>
      <tableStyleElement type="secondRowStripe" dxfId="14"/>
    </tableStyle>
    <tableStyle name="SAN BLAS-style 9" pivot="0" count="2">
      <tableStyleElement type="firstRowStripe" dxfId="13"/>
      <tableStyleElement type="secondRowStripe" dxfId="12"/>
    </tableStyle>
    <tableStyle name="SAN BLAS-style 10" pivot="0" count="3">
      <tableStyleElement type="headerRow" dxfId="11"/>
      <tableStyleElement type="firstRowStripe" dxfId="10"/>
      <tableStyleElement type="secondRowStripe" dxfId="9"/>
    </tableStyle>
    <tableStyle name="SAN BLAS-style 11" pivot="0" count="3">
      <tableStyleElement type="headerRow" dxfId="8"/>
      <tableStyleElement type="firstRowStripe" dxfId="7"/>
      <tableStyleElement type="secondRowStripe" dxfId="6"/>
    </tableStyle>
    <tableStyle name="SAN BLAS-style 12" pivot="0" count="3">
      <tableStyleElement type="headerRow" dxfId="5"/>
      <tableStyleElement type="firstRowStripe" dxfId="4"/>
      <tableStyleElement type="secondRowStripe" dxfId="3"/>
    </tableStyle>
    <tableStyle name="SAN BLAS-style 13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C9" sqref="C9"/>
    </sheetView>
  </sheetViews>
  <sheetFormatPr baseColWidth="10" defaultRowHeight="15" x14ac:dyDescent="0.25"/>
  <cols>
    <col min="2" max="2" width="19.7109375" customWidth="1"/>
    <col min="3" max="3" width="48" customWidth="1"/>
    <col min="4" max="4" width="18.7109375" customWidth="1"/>
    <col min="5" max="5" width="21" customWidth="1"/>
    <col min="6" max="6" width="18.7109375" customWidth="1"/>
  </cols>
  <sheetData>
    <row r="2" spans="2:6" ht="15.75" thickBot="1" x14ac:dyDescent="0.3"/>
    <row r="3" spans="2:6" ht="19.5" thickBot="1" x14ac:dyDescent="0.3">
      <c r="B3" s="57" t="s">
        <v>17</v>
      </c>
      <c r="C3" s="59" t="s">
        <v>33</v>
      </c>
      <c r="D3" s="60"/>
      <c r="E3" s="60"/>
      <c r="F3" s="61"/>
    </row>
    <row r="4" spans="2:6" ht="18.75" x14ac:dyDescent="0.3">
      <c r="B4" s="58"/>
      <c r="C4" s="40" t="s">
        <v>36</v>
      </c>
      <c r="D4" s="41" t="s">
        <v>37</v>
      </c>
      <c r="E4" s="41"/>
      <c r="F4" s="41" t="s">
        <v>41</v>
      </c>
    </row>
    <row r="5" spans="2:6" ht="18.75" x14ac:dyDescent="0.3">
      <c r="B5" s="62" t="s">
        <v>22</v>
      </c>
      <c r="C5" s="45" t="s">
        <v>34</v>
      </c>
      <c r="D5" s="47">
        <v>13</v>
      </c>
      <c r="E5" s="43"/>
      <c r="F5" s="47">
        <v>13</v>
      </c>
    </row>
    <row r="6" spans="2:6" ht="18.75" x14ac:dyDescent="0.3">
      <c r="B6" s="63"/>
      <c r="C6" s="45" t="s">
        <v>35</v>
      </c>
      <c r="D6" s="47">
        <v>7</v>
      </c>
      <c r="E6" s="43"/>
      <c r="F6" s="47">
        <v>7</v>
      </c>
    </row>
    <row r="7" spans="2:6" ht="18.75" x14ac:dyDescent="0.3">
      <c r="B7" s="63"/>
      <c r="C7" s="45" t="s">
        <v>39</v>
      </c>
      <c r="D7" s="47">
        <v>10</v>
      </c>
      <c r="E7" s="43"/>
      <c r="F7" s="47">
        <v>10</v>
      </c>
    </row>
    <row r="8" spans="2:6" ht="18.75" x14ac:dyDescent="0.3">
      <c r="B8" s="64"/>
      <c r="C8" s="45" t="s">
        <v>38</v>
      </c>
      <c r="D8" s="47">
        <v>40</v>
      </c>
      <c r="E8" s="43"/>
      <c r="F8" s="47">
        <v>40</v>
      </c>
    </row>
    <row r="9" spans="2:6" ht="18.75" x14ac:dyDescent="0.3">
      <c r="B9" s="65" t="s">
        <v>23</v>
      </c>
      <c r="C9" s="45" t="s">
        <v>34</v>
      </c>
      <c r="D9" s="47">
        <v>13</v>
      </c>
      <c r="E9" s="43"/>
      <c r="F9" s="47">
        <v>13</v>
      </c>
    </row>
    <row r="10" spans="2:6" ht="18.75" x14ac:dyDescent="0.3">
      <c r="B10" s="65"/>
      <c r="C10" s="45" t="s">
        <v>35</v>
      </c>
      <c r="D10" s="47">
        <v>3</v>
      </c>
      <c r="E10" s="43"/>
      <c r="F10" s="47">
        <v>3</v>
      </c>
    </row>
    <row r="11" spans="2:6" ht="18.75" x14ac:dyDescent="0.3">
      <c r="B11" s="65"/>
      <c r="C11" s="45" t="s">
        <v>39</v>
      </c>
      <c r="D11" s="47">
        <v>10</v>
      </c>
      <c r="E11" s="43"/>
      <c r="F11" s="47">
        <v>10</v>
      </c>
    </row>
    <row r="12" spans="2:6" ht="18.75" x14ac:dyDescent="0.3">
      <c r="B12" s="65"/>
      <c r="C12" s="45" t="s">
        <v>40</v>
      </c>
      <c r="D12" s="48">
        <v>40</v>
      </c>
      <c r="E12" s="44"/>
      <c r="F12" s="48">
        <v>40</v>
      </c>
    </row>
    <row r="13" spans="2:6" ht="18.75" x14ac:dyDescent="0.3">
      <c r="C13" s="46"/>
      <c r="F13" s="50">
        <f t="shared" ref="F13" si="0">SUM(F5:F12)</f>
        <v>136</v>
      </c>
    </row>
    <row r="14" spans="2:6" x14ac:dyDescent="0.25">
      <c r="F14" s="49"/>
    </row>
  </sheetData>
  <mergeCells count="4">
    <mergeCell ref="B3:B4"/>
    <mergeCell ref="C3:F3"/>
    <mergeCell ref="B5:B8"/>
    <mergeCell ref="B9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opLeftCell="A7" workbookViewId="0">
      <selection activeCell="D19" sqref="D19"/>
    </sheetView>
  </sheetViews>
  <sheetFormatPr baseColWidth="10" defaultRowHeight="15" x14ac:dyDescent="0.25"/>
  <cols>
    <col min="2" max="2" width="24.5703125" customWidth="1"/>
    <col min="3" max="3" width="28.7109375" customWidth="1"/>
    <col min="4" max="4" width="35.42578125" customWidth="1"/>
    <col min="5" max="5" width="13" customWidth="1"/>
    <col min="6" max="6" width="15.5703125" customWidth="1"/>
    <col min="8" max="8" width="101.85546875" customWidth="1"/>
  </cols>
  <sheetData>
    <row r="2" spans="2:8" ht="18.75" x14ac:dyDescent="0.3">
      <c r="B2" s="66" t="s">
        <v>42</v>
      </c>
      <c r="C2" s="66"/>
      <c r="D2" s="66"/>
      <c r="E2" s="66"/>
      <c r="F2" s="66"/>
      <c r="G2" s="66"/>
      <c r="H2" s="66"/>
    </row>
    <row r="3" spans="2:8" ht="39.75" customHeight="1" x14ac:dyDescent="0.25">
      <c r="B3" s="67" t="s">
        <v>43</v>
      </c>
      <c r="C3" s="42" t="s">
        <v>44</v>
      </c>
      <c r="D3" s="51" t="s">
        <v>45</v>
      </c>
      <c r="E3" s="52" t="s">
        <v>46</v>
      </c>
      <c r="F3" s="53">
        <v>51968910</v>
      </c>
      <c r="G3" s="53">
        <v>1</v>
      </c>
      <c r="H3" s="54" t="s">
        <v>47</v>
      </c>
    </row>
    <row r="4" spans="2:8" ht="63.75" customHeight="1" x14ac:dyDescent="0.25">
      <c r="B4" s="67"/>
      <c r="C4" s="42" t="s">
        <v>48</v>
      </c>
      <c r="D4" s="51" t="s">
        <v>49</v>
      </c>
      <c r="E4" s="52" t="s">
        <v>50</v>
      </c>
      <c r="F4" s="53">
        <v>52927042</v>
      </c>
      <c r="G4" s="53">
        <v>1</v>
      </c>
      <c r="H4" s="54" t="s">
        <v>51</v>
      </c>
    </row>
    <row r="5" spans="2:8" ht="30" x14ac:dyDescent="0.25">
      <c r="B5" s="67"/>
      <c r="C5" s="42" t="s">
        <v>52</v>
      </c>
      <c r="D5" s="51" t="s">
        <v>53</v>
      </c>
      <c r="E5" s="52" t="s">
        <v>54</v>
      </c>
      <c r="F5" s="53">
        <v>1031150157</v>
      </c>
      <c r="G5" s="53">
        <v>1</v>
      </c>
      <c r="H5" s="55"/>
    </row>
    <row r="6" spans="2:8" ht="24" customHeight="1" x14ac:dyDescent="0.25">
      <c r="B6" s="67"/>
      <c r="C6" s="42" t="s">
        <v>52</v>
      </c>
      <c r="D6" s="51" t="s">
        <v>55</v>
      </c>
      <c r="E6" s="52" t="s">
        <v>56</v>
      </c>
      <c r="F6" s="53">
        <v>1049372874</v>
      </c>
      <c r="G6" s="53">
        <v>1</v>
      </c>
      <c r="H6" s="54" t="s">
        <v>57</v>
      </c>
    </row>
    <row r="7" spans="2:8" ht="27.75" customHeight="1" x14ac:dyDescent="0.25">
      <c r="B7" s="67"/>
      <c r="C7" s="42" t="s">
        <v>58</v>
      </c>
      <c r="D7" s="51" t="s">
        <v>59</v>
      </c>
      <c r="E7" s="52" t="s">
        <v>60</v>
      </c>
      <c r="F7" s="53">
        <v>1026273836</v>
      </c>
      <c r="G7" s="53">
        <v>1</v>
      </c>
      <c r="H7" s="54" t="s">
        <v>61</v>
      </c>
    </row>
    <row r="8" spans="2:8" ht="30" x14ac:dyDescent="0.25">
      <c r="B8" s="67"/>
      <c r="C8" s="42" t="s">
        <v>58</v>
      </c>
      <c r="D8" s="51" t="s">
        <v>62</v>
      </c>
      <c r="E8" s="52" t="s">
        <v>63</v>
      </c>
      <c r="F8" s="53">
        <v>39319062</v>
      </c>
      <c r="G8" s="53">
        <v>1</v>
      </c>
      <c r="H8" s="54" t="s">
        <v>64</v>
      </c>
    </row>
    <row r="9" spans="2:8" ht="30" x14ac:dyDescent="0.25">
      <c r="B9" s="67"/>
      <c r="C9" s="42" t="s">
        <v>65</v>
      </c>
      <c r="D9" s="51" t="s">
        <v>66</v>
      </c>
      <c r="E9" s="52" t="s">
        <v>67</v>
      </c>
      <c r="F9" s="53">
        <v>16713586</v>
      </c>
      <c r="G9" s="53">
        <v>1</v>
      </c>
      <c r="H9" s="54" t="s">
        <v>68</v>
      </c>
    </row>
    <row r="10" spans="2:8" ht="30" x14ac:dyDescent="0.25">
      <c r="B10" s="67"/>
      <c r="C10" s="42" t="s">
        <v>69</v>
      </c>
      <c r="D10" s="51" t="s">
        <v>70</v>
      </c>
      <c r="E10" s="52" t="s">
        <v>71</v>
      </c>
      <c r="F10" s="53">
        <v>84451899</v>
      </c>
      <c r="G10" s="53">
        <v>1</v>
      </c>
      <c r="H10" s="54" t="s">
        <v>72</v>
      </c>
    </row>
    <row r="11" spans="2:8" ht="30" x14ac:dyDescent="0.25">
      <c r="B11" s="67"/>
      <c r="C11" s="42" t="s">
        <v>73</v>
      </c>
      <c r="D11" s="51" t="s">
        <v>74</v>
      </c>
      <c r="E11" s="52" t="s">
        <v>75</v>
      </c>
      <c r="F11" s="53">
        <v>1014220320</v>
      </c>
      <c r="G11" s="53">
        <v>1</v>
      </c>
      <c r="H11" s="54" t="s">
        <v>76</v>
      </c>
    </row>
    <row r="12" spans="2:8" ht="30" x14ac:dyDescent="0.25">
      <c r="B12" s="67"/>
      <c r="C12" s="42" t="s">
        <v>77</v>
      </c>
      <c r="D12" s="51" t="s">
        <v>78</v>
      </c>
      <c r="E12" s="52" t="s">
        <v>79</v>
      </c>
      <c r="F12" s="53">
        <v>1073513645</v>
      </c>
      <c r="G12" s="53">
        <v>1</v>
      </c>
      <c r="H12" s="54" t="s">
        <v>80</v>
      </c>
    </row>
    <row r="13" spans="2:8" x14ac:dyDescent="0.25">
      <c r="B13" s="67"/>
      <c r="C13" s="42" t="s">
        <v>81</v>
      </c>
      <c r="D13" s="51" t="s">
        <v>82</v>
      </c>
      <c r="E13" s="52" t="s">
        <v>83</v>
      </c>
      <c r="F13" s="53">
        <v>1015434752</v>
      </c>
      <c r="G13" s="53">
        <v>1</v>
      </c>
      <c r="H13" s="54" t="s">
        <v>84</v>
      </c>
    </row>
    <row r="14" spans="2:8" x14ac:dyDescent="0.25">
      <c r="B14" s="67"/>
      <c r="C14" s="42" t="s">
        <v>85</v>
      </c>
      <c r="D14" s="51" t="s">
        <v>86</v>
      </c>
      <c r="E14" s="52" t="s">
        <v>87</v>
      </c>
      <c r="F14" s="53">
        <v>1000989960</v>
      </c>
      <c r="G14" s="53">
        <v>1</v>
      </c>
      <c r="H14" s="54" t="s">
        <v>88</v>
      </c>
    </row>
    <row r="15" spans="2:8" ht="30" x14ac:dyDescent="0.25">
      <c r="B15" s="67"/>
      <c r="C15" s="42" t="s">
        <v>85</v>
      </c>
      <c r="D15" s="51" t="s">
        <v>89</v>
      </c>
      <c r="E15" s="52" t="s">
        <v>90</v>
      </c>
      <c r="F15" s="53">
        <v>20744199</v>
      </c>
      <c r="G15" s="53">
        <v>1</v>
      </c>
      <c r="H15" s="54" t="s">
        <v>91</v>
      </c>
    </row>
    <row r="16" spans="2:8" x14ac:dyDescent="0.25">
      <c r="B16" s="67" t="s">
        <v>92</v>
      </c>
      <c r="C16" s="42" t="s">
        <v>81</v>
      </c>
      <c r="D16" s="55" t="s">
        <v>99</v>
      </c>
      <c r="E16" s="84" t="s">
        <v>100</v>
      </c>
      <c r="F16" s="84">
        <v>1019086601</v>
      </c>
      <c r="G16" s="53">
        <v>1</v>
      </c>
      <c r="H16" s="54" t="s">
        <v>93</v>
      </c>
    </row>
    <row r="17" spans="2:8" x14ac:dyDescent="0.25">
      <c r="B17" s="67"/>
      <c r="C17" s="42" t="s">
        <v>52</v>
      </c>
      <c r="D17" s="55" t="s">
        <v>101</v>
      </c>
      <c r="E17" s="84" t="s">
        <v>102</v>
      </c>
      <c r="F17" s="84">
        <v>53008794</v>
      </c>
      <c r="G17" s="53">
        <v>1</v>
      </c>
      <c r="H17" s="54" t="s">
        <v>93</v>
      </c>
    </row>
    <row r="18" spans="2:8" x14ac:dyDescent="0.25">
      <c r="B18" s="67"/>
      <c r="C18" s="56" t="s">
        <v>94</v>
      </c>
      <c r="D18" s="85" t="s">
        <v>103</v>
      </c>
      <c r="E18" s="84" t="s">
        <v>104</v>
      </c>
      <c r="F18" s="53">
        <v>79793552</v>
      </c>
      <c r="G18" s="53">
        <v>1</v>
      </c>
      <c r="H18" s="54" t="s">
        <v>93</v>
      </c>
    </row>
    <row r="19" spans="2:8" x14ac:dyDescent="0.25">
      <c r="B19" s="67"/>
      <c r="C19" s="56" t="s">
        <v>95</v>
      </c>
      <c r="D19" s="85" t="s">
        <v>105</v>
      </c>
      <c r="E19" s="84" t="s">
        <v>106</v>
      </c>
      <c r="F19" s="84">
        <v>1032408036</v>
      </c>
      <c r="G19" s="53">
        <v>1</v>
      </c>
      <c r="H19" s="54" t="s">
        <v>96</v>
      </c>
    </row>
    <row r="20" spans="2:8" x14ac:dyDescent="0.25">
      <c r="B20" s="67"/>
      <c r="C20" s="56" t="s">
        <v>97</v>
      </c>
      <c r="D20" s="85" t="s">
        <v>107</v>
      </c>
      <c r="E20" s="84" t="s">
        <v>108</v>
      </c>
      <c r="F20" s="84">
        <v>1016050319</v>
      </c>
      <c r="G20" s="53">
        <v>1</v>
      </c>
      <c r="H20" s="54" t="s">
        <v>98</v>
      </c>
    </row>
  </sheetData>
  <mergeCells count="3">
    <mergeCell ref="B2:H2"/>
    <mergeCell ref="B3:B15"/>
    <mergeCell ref="B16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workbookViewId="0">
      <selection activeCell="N14" sqref="N14"/>
    </sheetView>
  </sheetViews>
  <sheetFormatPr baseColWidth="10" defaultRowHeight="15" x14ac:dyDescent="0.25"/>
  <cols>
    <col min="2" max="2" width="21.7109375" customWidth="1"/>
  </cols>
  <sheetData>
    <row r="1" spans="2:16" ht="15.75" thickBot="1" x14ac:dyDescent="0.3"/>
    <row r="2" spans="2:16" s="13" customFormat="1" ht="19.5" thickBot="1" x14ac:dyDescent="0.35"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4" t="s">
        <v>1</v>
      </c>
    </row>
    <row r="3" spans="2:16" ht="15.75" thickBot="1" x14ac:dyDescent="0.3">
      <c r="B3" s="1"/>
      <c r="C3" s="2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2"/>
    </row>
    <row r="4" spans="2:16" ht="15.75" thickBot="1" x14ac:dyDescent="0.3">
      <c r="B4" s="70" t="s">
        <v>14</v>
      </c>
      <c r="C4" s="4">
        <v>2021</v>
      </c>
      <c r="D4" s="5">
        <v>134</v>
      </c>
      <c r="E4" s="5">
        <v>130</v>
      </c>
      <c r="F4" s="5">
        <v>164</v>
      </c>
      <c r="G4" s="5">
        <v>164</v>
      </c>
      <c r="H4" s="5">
        <v>160</v>
      </c>
      <c r="I4" s="5">
        <v>182</v>
      </c>
      <c r="J4" s="5">
        <v>140</v>
      </c>
      <c r="K4" s="5">
        <v>149</v>
      </c>
      <c r="L4" s="5">
        <v>178</v>
      </c>
      <c r="M4" s="5">
        <v>165</v>
      </c>
      <c r="N4" s="5">
        <v>177</v>
      </c>
      <c r="O4" s="6">
        <v>113</v>
      </c>
      <c r="P4" s="5">
        <f>SUM(D4:O4)</f>
        <v>1856</v>
      </c>
    </row>
    <row r="5" spans="2:16" ht="23.25" customHeight="1" thickBot="1" x14ac:dyDescent="0.3">
      <c r="B5" s="71"/>
      <c r="C5" s="7">
        <v>2022</v>
      </c>
      <c r="D5" s="8">
        <v>170</v>
      </c>
      <c r="E5" s="8">
        <v>123</v>
      </c>
      <c r="F5" s="8">
        <v>215</v>
      </c>
      <c r="G5" s="8">
        <v>197</v>
      </c>
      <c r="H5" s="8">
        <v>181</v>
      </c>
      <c r="I5" s="8">
        <v>181</v>
      </c>
      <c r="J5" s="8">
        <v>177</v>
      </c>
      <c r="K5" s="90">
        <v>170</v>
      </c>
      <c r="L5" s="90">
        <v>179</v>
      </c>
      <c r="M5" s="90">
        <v>164</v>
      </c>
      <c r="N5" s="90">
        <v>181</v>
      </c>
      <c r="O5" s="91">
        <v>150</v>
      </c>
      <c r="P5" s="8">
        <f t="shared" ref="P5:P7" si="0">SUM(D5:O5)</f>
        <v>2088</v>
      </c>
    </row>
    <row r="6" spans="2:16" ht="21.75" customHeight="1" thickBot="1" x14ac:dyDescent="0.3">
      <c r="B6" s="72" t="s">
        <v>15</v>
      </c>
      <c r="C6" s="7">
        <v>2021</v>
      </c>
      <c r="D6" s="8">
        <v>172</v>
      </c>
      <c r="E6" s="8">
        <v>187</v>
      </c>
      <c r="F6" s="8">
        <v>157</v>
      </c>
      <c r="G6" s="8">
        <v>158</v>
      </c>
      <c r="H6" s="8">
        <v>148</v>
      </c>
      <c r="I6" s="8">
        <v>158</v>
      </c>
      <c r="J6" s="8">
        <v>147</v>
      </c>
      <c r="K6" s="90">
        <v>184</v>
      </c>
      <c r="L6" s="90">
        <v>186</v>
      </c>
      <c r="M6" s="90">
        <v>165</v>
      </c>
      <c r="N6" s="90">
        <v>175</v>
      </c>
      <c r="O6" s="91">
        <v>162</v>
      </c>
      <c r="P6" s="8">
        <f t="shared" si="0"/>
        <v>1999</v>
      </c>
    </row>
    <row r="7" spans="2:16" ht="21.75" customHeight="1" x14ac:dyDescent="0.25">
      <c r="B7" s="73"/>
      <c r="C7" s="9">
        <v>2022</v>
      </c>
      <c r="D7" s="10">
        <v>128</v>
      </c>
      <c r="E7" s="10">
        <v>163</v>
      </c>
      <c r="F7" s="10">
        <v>142</v>
      </c>
      <c r="G7" s="10">
        <v>106</v>
      </c>
      <c r="H7" s="10">
        <v>128</v>
      </c>
      <c r="I7" s="10">
        <v>132</v>
      </c>
      <c r="J7" s="10">
        <v>144</v>
      </c>
      <c r="K7" s="92">
        <v>158</v>
      </c>
      <c r="L7" s="92">
        <v>145</v>
      </c>
      <c r="M7" s="92">
        <v>128</v>
      </c>
      <c r="N7" s="92">
        <v>113</v>
      </c>
      <c r="O7" s="93">
        <v>105</v>
      </c>
      <c r="P7" s="10">
        <f t="shared" si="0"/>
        <v>1592</v>
      </c>
    </row>
    <row r="8" spans="2:16" ht="24" customHeight="1" x14ac:dyDescent="0.25">
      <c r="B8" s="11" t="s">
        <v>16</v>
      </c>
      <c r="C8" s="12">
        <v>2021</v>
      </c>
      <c r="D8" s="11">
        <f>D4+D6</f>
        <v>306</v>
      </c>
      <c r="E8" s="11">
        <f t="shared" ref="E8:P9" si="1">E4+E6</f>
        <v>317</v>
      </c>
      <c r="F8" s="11">
        <f t="shared" si="1"/>
        <v>321</v>
      </c>
      <c r="G8" s="11">
        <f t="shared" si="1"/>
        <v>322</v>
      </c>
      <c r="H8" s="11">
        <f t="shared" si="1"/>
        <v>308</v>
      </c>
      <c r="I8" s="11">
        <f t="shared" si="1"/>
        <v>340</v>
      </c>
      <c r="J8" s="11">
        <f t="shared" si="1"/>
        <v>287</v>
      </c>
      <c r="K8" s="11">
        <f t="shared" si="1"/>
        <v>333</v>
      </c>
      <c r="L8" s="11">
        <f t="shared" si="1"/>
        <v>364</v>
      </c>
      <c r="M8" s="11">
        <f t="shared" si="1"/>
        <v>330</v>
      </c>
      <c r="N8" s="11">
        <f t="shared" si="1"/>
        <v>352</v>
      </c>
      <c r="O8" s="11">
        <f t="shared" si="1"/>
        <v>275</v>
      </c>
      <c r="P8" s="11">
        <f t="shared" si="1"/>
        <v>3855</v>
      </c>
    </row>
    <row r="9" spans="2:16" ht="32.25" customHeight="1" x14ac:dyDescent="0.25">
      <c r="B9" s="11" t="s">
        <v>16</v>
      </c>
      <c r="C9" s="12">
        <v>2022</v>
      </c>
      <c r="D9" s="11">
        <f>D5+D7</f>
        <v>298</v>
      </c>
      <c r="E9" s="11">
        <f t="shared" si="1"/>
        <v>286</v>
      </c>
      <c r="F9" s="11">
        <f t="shared" si="1"/>
        <v>357</v>
      </c>
      <c r="G9" s="11">
        <f t="shared" si="1"/>
        <v>303</v>
      </c>
      <c r="H9" s="11">
        <f t="shared" si="1"/>
        <v>309</v>
      </c>
      <c r="I9" s="11">
        <f t="shared" si="1"/>
        <v>313</v>
      </c>
      <c r="J9" s="11">
        <f t="shared" si="1"/>
        <v>321</v>
      </c>
      <c r="K9" s="11">
        <f t="shared" si="1"/>
        <v>328</v>
      </c>
      <c r="L9" s="11">
        <f t="shared" si="1"/>
        <v>324</v>
      </c>
      <c r="M9" s="11">
        <f t="shared" si="1"/>
        <v>292</v>
      </c>
      <c r="N9" s="11">
        <f t="shared" si="1"/>
        <v>294</v>
      </c>
      <c r="O9" s="11">
        <f t="shared" si="1"/>
        <v>255</v>
      </c>
      <c r="P9" s="11">
        <f t="shared" si="1"/>
        <v>3680</v>
      </c>
    </row>
  </sheetData>
  <mergeCells count="3">
    <mergeCell ref="B2:O2"/>
    <mergeCell ref="B4:B5"/>
    <mergeCell ref="B6:B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9"/>
  <sheetViews>
    <sheetView workbookViewId="0">
      <selection activeCell="D11" sqref="D11"/>
    </sheetView>
  </sheetViews>
  <sheetFormatPr baseColWidth="10" defaultRowHeight="15" x14ac:dyDescent="0.25"/>
  <cols>
    <col min="2" max="2" width="21.42578125" customWidth="1"/>
    <col min="3" max="3" width="22.7109375" customWidth="1"/>
    <col min="4" max="4" width="24.42578125" customWidth="1"/>
    <col min="5" max="5" width="22.42578125" customWidth="1"/>
    <col min="6" max="6" width="22.140625" customWidth="1"/>
  </cols>
  <sheetData>
    <row r="2" spans="2:15" ht="15.75" thickBot="1" x14ac:dyDescent="0.3"/>
    <row r="3" spans="2:15" ht="19.5" thickBot="1" x14ac:dyDescent="0.3">
      <c r="B3" s="57" t="s">
        <v>17</v>
      </c>
      <c r="C3" s="59" t="s">
        <v>18</v>
      </c>
      <c r="D3" s="60"/>
      <c r="E3" s="60"/>
      <c r="F3" s="61"/>
    </row>
    <row r="4" spans="2:15" ht="19.5" thickBot="1" x14ac:dyDescent="0.35">
      <c r="B4" s="58"/>
      <c r="C4" s="28" t="s">
        <v>19</v>
      </c>
      <c r="D4" s="29" t="s">
        <v>26</v>
      </c>
      <c r="E4" s="29" t="s">
        <v>20</v>
      </c>
      <c r="F4" s="29" t="s">
        <v>21</v>
      </c>
    </row>
    <row r="5" spans="2:15" x14ac:dyDescent="0.25">
      <c r="B5" s="76" t="s">
        <v>22</v>
      </c>
      <c r="C5" s="18">
        <v>2021</v>
      </c>
      <c r="D5" s="24">
        <v>14650</v>
      </c>
      <c r="E5" s="24">
        <v>2284</v>
      </c>
      <c r="F5" s="15">
        <f>+E5/D5</f>
        <v>0.15590443686006825</v>
      </c>
    </row>
    <row r="6" spans="2:15" x14ac:dyDescent="0.25">
      <c r="B6" s="77"/>
      <c r="C6" s="12">
        <v>2022</v>
      </c>
      <c r="D6" s="86">
        <v>13240</v>
      </c>
      <c r="E6" s="86">
        <v>567</v>
      </c>
      <c r="F6" s="87">
        <f t="shared" ref="F6:F10" si="0">+E6/D6</f>
        <v>4.2824773413897281E-2</v>
      </c>
    </row>
    <row r="7" spans="2:15" x14ac:dyDescent="0.25">
      <c r="B7" s="76" t="s">
        <v>23</v>
      </c>
      <c r="C7" s="12">
        <v>2021</v>
      </c>
      <c r="D7" s="86">
        <v>3732</v>
      </c>
      <c r="E7" s="86">
        <v>515</v>
      </c>
      <c r="F7" s="87">
        <f t="shared" si="0"/>
        <v>0.13799571275455519</v>
      </c>
    </row>
    <row r="8" spans="2:15" x14ac:dyDescent="0.25">
      <c r="B8" s="77"/>
      <c r="C8" s="12">
        <v>2022</v>
      </c>
      <c r="D8" s="86">
        <v>3946</v>
      </c>
      <c r="E8" s="86">
        <v>134</v>
      </c>
      <c r="F8" s="87">
        <f t="shared" si="0"/>
        <v>3.3958438925494168E-2</v>
      </c>
    </row>
    <row r="9" spans="2:15" x14ac:dyDescent="0.25">
      <c r="B9" s="76" t="s">
        <v>24</v>
      </c>
      <c r="C9" s="12">
        <v>2021</v>
      </c>
      <c r="D9" s="86">
        <v>2421</v>
      </c>
      <c r="E9" s="86">
        <v>547</v>
      </c>
      <c r="F9" s="87">
        <f t="shared" si="0"/>
        <v>0.22593969434118133</v>
      </c>
    </row>
    <row r="10" spans="2:15" ht="15.75" thickBot="1" x14ac:dyDescent="0.3">
      <c r="B10" s="78"/>
      <c r="C10" s="19">
        <v>2022</v>
      </c>
      <c r="D10" s="88">
        <v>2197</v>
      </c>
      <c r="E10" s="88">
        <v>174</v>
      </c>
      <c r="F10" s="89">
        <f t="shared" si="0"/>
        <v>7.919890760127446E-2</v>
      </c>
    </row>
    <row r="11" spans="2:15" ht="24" customHeight="1" thickBot="1" x14ac:dyDescent="0.3">
      <c r="B11" s="74" t="s">
        <v>25</v>
      </c>
      <c r="C11" s="75"/>
      <c r="D11" s="25">
        <f>SUM(D5:D10)</f>
        <v>40186</v>
      </c>
      <c r="E11" s="25">
        <f>SUM(E5:E10)</f>
        <v>4221</v>
      </c>
      <c r="F11" s="17">
        <f>AVERAGE(F5:F10)</f>
        <v>0.11263699398274511</v>
      </c>
    </row>
    <row r="16" spans="2:15" x14ac:dyDescent="0.25"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0"/>
      <c r="O16" s="26"/>
    </row>
    <row r="17" spans="3:22" x14ac:dyDescent="0.2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6"/>
      <c r="P17" s="20"/>
      <c r="Q17" s="20"/>
      <c r="R17" s="20"/>
      <c r="S17" s="20"/>
      <c r="T17" s="20"/>
      <c r="U17" s="20"/>
      <c r="V17" s="23"/>
    </row>
    <row r="18" spans="3:22" x14ac:dyDescent="0.25">
      <c r="O18" s="27"/>
    </row>
    <row r="19" spans="3:22" x14ac:dyDescent="0.25">
      <c r="O19" s="27"/>
    </row>
    <row r="20" spans="3:22" x14ac:dyDescent="0.25">
      <c r="O20" s="27"/>
    </row>
    <row r="21" spans="3:22" x14ac:dyDescent="0.25">
      <c r="O21" s="27"/>
    </row>
    <row r="22" spans="3:22" x14ac:dyDescent="0.2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1"/>
      <c r="T22" s="21"/>
      <c r="U22" s="21"/>
      <c r="V22" s="23"/>
    </row>
    <row r="23" spans="3:22" x14ac:dyDescent="0.2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6"/>
      <c r="P23" s="21"/>
      <c r="Q23" s="21"/>
      <c r="R23" s="21"/>
      <c r="S23" s="21"/>
      <c r="T23" s="21"/>
      <c r="U23" s="21"/>
      <c r="V23" s="23"/>
    </row>
    <row r="24" spans="3:22" x14ac:dyDescent="0.25">
      <c r="O24" s="27"/>
    </row>
    <row r="25" spans="3:22" x14ac:dyDescent="0.25">
      <c r="O25" s="27"/>
    </row>
    <row r="26" spans="3:22" x14ac:dyDescent="0.25">
      <c r="O26" s="27"/>
    </row>
    <row r="27" spans="3:22" x14ac:dyDescent="0.25">
      <c r="O27" s="27"/>
    </row>
    <row r="28" spans="3:22" x14ac:dyDescent="0.2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6"/>
      <c r="P28" s="21"/>
      <c r="Q28" s="21"/>
      <c r="R28" s="21"/>
      <c r="S28" s="21"/>
      <c r="T28" s="21"/>
      <c r="U28" s="21"/>
      <c r="V28" s="23"/>
    </row>
    <row r="29" spans="3:22" x14ac:dyDescent="0.25">
      <c r="O29" s="27"/>
    </row>
  </sheetData>
  <mergeCells count="6">
    <mergeCell ref="B11:C11"/>
    <mergeCell ref="B3:B4"/>
    <mergeCell ref="C3:F3"/>
    <mergeCell ref="B5:B6"/>
    <mergeCell ref="B7:B8"/>
    <mergeCell ref="B9:B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3"/>
  <sheetViews>
    <sheetView workbookViewId="0">
      <selection activeCell="F14" sqref="F14"/>
    </sheetView>
  </sheetViews>
  <sheetFormatPr baseColWidth="10" defaultRowHeight="15" x14ac:dyDescent="0.25"/>
  <cols>
    <col min="2" max="2" width="20.85546875" customWidth="1"/>
    <col min="3" max="3" width="19.42578125" customWidth="1"/>
    <col min="4" max="4" width="24.42578125" customWidth="1"/>
    <col min="5" max="5" width="22.140625" customWidth="1"/>
    <col min="6" max="6" width="18.140625" customWidth="1"/>
  </cols>
  <sheetData>
    <row r="2" spans="2:6" ht="15.75" thickBot="1" x14ac:dyDescent="0.3"/>
    <row r="3" spans="2:6" ht="19.5" thickBot="1" x14ac:dyDescent="0.3">
      <c r="B3" s="57" t="s">
        <v>17</v>
      </c>
      <c r="C3" s="59" t="s">
        <v>28</v>
      </c>
      <c r="D3" s="60"/>
      <c r="E3" s="60"/>
      <c r="F3" s="61"/>
    </row>
    <row r="4" spans="2:6" ht="18" thickBot="1" x14ac:dyDescent="0.35">
      <c r="B4" s="58"/>
      <c r="C4" s="31" t="s">
        <v>19</v>
      </c>
      <c r="D4" s="32" t="s">
        <v>27</v>
      </c>
      <c r="E4" s="32" t="s">
        <v>20</v>
      </c>
      <c r="F4" s="32" t="s">
        <v>21</v>
      </c>
    </row>
    <row r="5" spans="2:6" x14ac:dyDescent="0.25">
      <c r="B5" s="76" t="s">
        <v>22</v>
      </c>
      <c r="C5" s="33">
        <v>2021</v>
      </c>
      <c r="D5" s="24">
        <v>13418</v>
      </c>
      <c r="E5" s="24">
        <v>2662</v>
      </c>
      <c r="F5" s="15">
        <f>+E5/D5</f>
        <v>0.1983902220897302</v>
      </c>
    </row>
    <row r="6" spans="2:6" x14ac:dyDescent="0.25">
      <c r="B6" s="77"/>
      <c r="C6" s="34">
        <v>2022</v>
      </c>
      <c r="D6" s="86">
        <v>12872</v>
      </c>
      <c r="E6" s="86">
        <v>2529</v>
      </c>
      <c r="F6" s="87">
        <f t="shared" ref="F6:F10" si="0">+E6/D6</f>
        <v>0.19647296457426974</v>
      </c>
    </row>
    <row r="7" spans="2:6" x14ac:dyDescent="0.25">
      <c r="B7" s="76" t="s">
        <v>23</v>
      </c>
      <c r="C7" s="34">
        <v>2021</v>
      </c>
      <c r="D7" s="86">
        <v>3750</v>
      </c>
      <c r="E7" s="86">
        <v>1333</v>
      </c>
      <c r="F7" s="87">
        <f t="shared" si="0"/>
        <v>0.35546666666666665</v>
      </c>
    </row>
    <row r="8" spans="2:6" x14ac:dyDescent="0.25">
      <c r="B8" s="77"/>
      <c r="C8" s="34">
        <v>2022</v>
      </c>
      <c r="D8" s="86">
        <v>3674</v>
      </c>
      <c r="E8" s="86">
        <v>733</v>
      </c>
      <c r="F8" s="94">
        <f t="shared" si="0"/>
        <v>0.19951007076755581</v>
      </c>
    </row>
    <row r="9" spans="2:6" x14ac:dyDescent="0.25">
      <c r="B9" s="76" t="s">
        <v>24</v>
      </c>
      <c r="C9" s="34">
        <v>2021</v>
      </c>
      <c r="D9" s="86">
        <v>3496</v>
      </c>
      <c r="E9" s="86">
        <v>534</v>
      </c>
      <c r="F9" s="94">
        <f t="shared" si="0"/>
        <v>0.15274599542334097</v>
      </c>
    </row>
    <row r="10" spans="2:6" ht="15.75" thickBot="1" x14ac:dyDescent="0.3">
      <c r="B10" s="78"/>
      <c r="C10" s="35">
        <v>2022</v>
      </c>
      <c r="D10" s="88">
        <v>2646</v>
      </c>
      <c r="E10" s="88">
        <v>724</v>
      </c>
      <c r="F10" s="94">
        <f t="shared" si="0"/>
        <v>0.27362055933484503</v>
      </c>
    </row>
    <row r="11" spans="2:6" ht="15.75" thickBot="1" x14ac:dyDescent="0.3">
      <c r="B11" s="74" t="s">
        <v>25</v>
      </c>
      <c r="C11" s="75"/>
      <c r="D11" s="25">
        <f>SUM(D5:D10)</f>
        <v>39856</v>
      </c>
      <c r="E11" s="16">
        <v>5243</v>
      </c>
      <c r="F11" s="36">
        <f>AVERAGE(F5:F10)</f>
        <v>0.22936774647606806</v>
      </c>
    </row>
    <row r="12" spans="2:6" x14ac:dyDescent="0.25">
      <c r="B12" s="30"/>
      <c r="C12" s="30"/>
      <c r="D12" s="30"/>
      <c r="E12" s="30"/>
      <c r="F12" s="30"/>
    </row>
    <row r="24" spans="6:26" x14ac:dyDescent="0.25">
      <c r="F24" s="21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2"/>
      <c r="S24" s="21"/>
      <c r="T24" s="20"/>
      <c r="U24" s="20"/>
      <c r="V24" s="21"/>
      <c r="W24" s="20"/>
      <c r="X24" s="21"/>
      <c r="Y24" s="23"/>
    </row>
    <row r="26" spans="6:26" x14ac:dyDescent="0.25"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1"/>
      <c r="S26" s="22"/>
      <c r="T26" s="21">
        <v>845</v>
      </c>
      <c r="U26" s="20">
        <v>1032</v>
      </c>
      <c r="V26" s="20">
        <v>1048</v>
      </c>
      <c r="W26" s="21">
        <v>818</v>
      </c>
      <c r="X26" s="20">
        <v>1248</v>
      </c>
      <c r="Y26" s="21">
        <v>845</v>
      </c>
      <c r="Z26" s="23">
        <v>820</v>
      </c>
    </row>
    <row r="28" spans="6:26" x14ac:dyDescent="0.25">
      <c r="F28" s="21"/>
    </row>
    <row r="30" spans="6:26" x14ac:dyDescent="0.25"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21">
        <v>162</v>
      </c>
      <c r="U30" s="21">
        <v>245</v>
      </c>
      <c r="V30" s="21">
        <v>304</v>
      </c>
      <c r="W30" s="21">
        <v>241</v>
      </c>
      <c r="X30" s="21">
        <v>541</v>
      </c>
      <c r="Y30" s="21">
        <v>325</v>
      </c>
      <c r="Z30" s="23">
        <v>236</v>
      </c>
    </row>
    <row r="33" spans="7:26" x14ac:dyDescent="0.25"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1">
        <v>122</v>
      </c>
      <c r="U33" s="21">
        <v>196</v>
      </c>
      <c r="V33" s="21">
        <v>223</v>
      </c>
      <c r="W33" s="21">
        <v>237</v>
      </c>
      <c r="X33" s="21">
        <v>146</v>
      </c>
      <c r="Y33" s="21">
        <v>162</v>
      </c>
      <c r="Z33" s="23">
        <v>222</v>
      </c>
    </row>
  </sheetData>
  <mergeCells count="6">
    <mergeCell ref="B11:C11"/>
    <mergeCell ref="B3:B4"/>
    <mergeCell ref="C3:F3"/>
    <mergeCell ref="B5:B6"/>
    <mergeCell ref="B7:B8"/>
    <mergeCell ref="B9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9"/>
  <sheetViews>
    <sheetView workbookViewId="0">
      <selection activeCell="N16" sqref="N16"/>
    </sheetView>
  </sheetViews>
  <sheetFormatPr baseColWidth="10" defaultRowHeight="15" x14ac:dyDescent="0.25"/>
  <cols>
    <col min="2" max="2" width="22.42578125" customWidth="1"/>
    <col min="4" max="4" width="14" customWidth="1"/>
    <col min="11" max="11" width="17.28515625" customWidth="1"/>
    <col min="12" max="12" width="12.28515625" customWidth="1"/>
    <col min="13" max="13" width="16.85546875" customWidth="1"/>
    <col min="14" max="14" width="16.5703125" customWidth="1"/>
  </cols>
  <sheetData>
    <row r="3" spans="2:15" ht="15.75" x14ac:dyDescent="0.25">
      <c r="B3" s="79" t="s">
        <v>17</v>
      </c>
      <c r="C3" s="81" t="s">
        <v>29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5.75" x14ac:dyDescent="0.25">
      <c r="B4" s="80"/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30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</v>
      </c>
    </row>
    <row r="5" spans="2:15" ht="21" customHeight="1" x14ac:dyDescent="0.25">
      <c r="B5" s="39" t="s">
        <v>22</v>
      </c>
      <c r="C5" s="37">
        <v>59</v>
      </c>
      <c r="D5" s="37">
        <v>59</v>
      </c>
      <c r="E5" s="37">
        <v>59</v>
      </c>
      <c r="F5" s="37">
        <v>59</v>
      </c>
      <c r="G5" s="37">
        <v>50</v>
      </c>
      <c r="H5" s="37">
        <v>43</v>
      </c>
      <c r="I5" s="37">
        <v>42</v>
      </c>
      <c r="J5" s="37">
        <v>42</v>
      </c>
      <c r="K5" s="37"/>
      <c r="L5" s="37"/>
      <c r="M5" s="37"/>
      <c r="N5" s="37"/>
      <c r="O5" s="37">
        <v>413</v>
      </c>
    </row>
    <row r="6" spans="2:15" ht="22.5" customHeight="1" x14ac:dyDescent="0.25">
      <c r="B6" s="39" t="s">
        <v>31</v>
      </c>
      <c r="C6" s="37">
        <v>22</v>
      </c>
      <c r="D6" s="37">
        <v>20</v>
      </c>
      <c r="E6" s="37">
        <v>22</v>
      </c>
      <c r="F6" s="37">
        <v>21</v>
      </c>
      <c r="G6" s="37">
        <v>19</v>
      </c>
      <c r="H6" s="37">
        <v>11</v>
      </c>
      <c r="I6" s="37">
        <v>16</v>
      </c>
      <c r="J6" s="37">
        <v>27</v>
      </c>
      <c r="K6" s="37"/>
      <c r="L6" s="37"/>
      <c r="M6" s="37"/>
      <c r="N6" s="37"/>
      <c r="O6" s="37">
        <v>158</v>
      </c>
    </row>
    <row r="7" spans="2:15" ht="23.25" customHeight="1" x14ac:dyDescent="0.25">
      <c r="B7" s="39" t="s">
        <v>32</v>
      </c>
      <c r="C7" s="37">
        <v>25</v>
      </c>
      <c r="D7" s="37">
        <v>28</v>
      </c>
      <c r="E7" s="37">
        <v>31</v>
      </c>
      <c r="F7" s="37">
        <v>32</v>
      </c>
      <c r="G7" s="37">
        <v>33</v>
      </c>
      <c r="H7" s="37">
        <v>32</v>
      </c>
      <c r="I7" s="37">
        <v>31</v>
      </c>
      <c r="J7" s="37">
        <v>36</v>
      </c>
      <c r="K7" s="37"/>
      <c r="L7" s="37"/>
      <c r="M7" s="37"/>
      <c r="N7" s="37"/>
      <c r="O7" s="37">
        <v>248</v>
      </c>
    </row>
    <row r="8" spans="2:15" ht="21.75" customHeight="1" x14ac:dyDescent="0.25">
      <c r="B8" s="39" t="s">
        <v>24</v>
      </c>
      <c r="C8" s="37">
        <v>34</v>
      </c>
      <c r="D8" s="37">
        <v>31</v>
      </c>
      <c r="E8" s="37">
        <v>30</v>
      </c>
      <c r="F8" s="37">
        <v>39</v>
      </c>
      <c r="G8" s="37">
        <v>39</v>
      </c>
      <c r="H8" s="37">
        <v>39</v>
      </c>
      <c r="I8" s="37">
        <v>38</v>
      </c>
      <c r="J8" s="37">
        <v>40</v>
      </c>
      <c r="K8" s="37"/>
      <c r="L8" s="37"/>
      <c r="M8" s="37"/>
      <c r="N8" s="38"/>
      <c r="O8" s="37">
        <v>290</v>
      </c>
    </row>
    <row r="9" spans="2:15" ht="20.25" customHeight="1" x14ac:dyDescent="0.25">
      <c r="B9" s="39" t="s">
        <v>1</v>
      </c>
      <c r="C9" s="37">
        <v>140</v>
      </c>
      <c r="D9" s="37">
        <v>138</v>
      </c>
      <c r="E9" s="37">
        <v>142</v>
      </c>
      <c r="F9" s="37">
        <v>151</v>
      </c>
      <c r="G9" s="37">
        <v>141</v>
      </c>
      <c r="H9" s="37">
        <v>125</v>
      </c>
      <c r="I9" s="37">
        <v>127</v>
      </c>
      <c r="J9" s="37">
        <v>145</v>
      </c>
      <c r="K9" s="37">
        <v>0</v>
      </c>
      <c r="L9" s="37">
        <v>0</v>
      </c>
      <c r="M9" s="37">
        <v>0</v>
      </c>
      <c r="N9" s="37">
        <v>0</v>
      </c>
      <c r="O9" s="37">
        <v>951</v>
      </c>
    </row>
  </sheetData>
  <mergeCells count="2">
    <mergeCell ref="B3:B4"/>
    <mergeCell ref="C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RECURSO HUMANO</vt:lpstr>
      <vt:lpstr>RECURSO HUMANO CONVENIO</vt:lpstr>
      <vt:lpstr>EGRESOS</vt:lpstr>
      <vt:lpstr>CONSULTA PSIQUIATRIA</vt:lpstr>
      <vt:lpstr>CONSULTA PSICOLOGIA</vt:lpstr>
      <vt:lpstr>HOSPITAL 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SCL-SMC-001 Salud Mental Coordinacion</dc:creator>
  <cp:lastModifiedBy>SCL-SMC-003 Salud Mental Coordinacion</cp:lastModifiedBy>
  <dcterms:created xsi:type="dcterms:W3CDTF">2022-09-08T19:17:14Z</dcterms:created>
  <dcterms:modified xsi:type="dcterms:W3CDTF">2023-01-30T15:58:09Z</dcterms:modified>
</cp:coreProperties>
</file>