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Documents\1. ALCALDIA TEUSAQUILLO\10. Proyecto 2142\DOCUMENTOS TECNICO\"/>
    </mc:Choice>
  </mc:AlternateContent>
  <xr:revisionPtr revIDLastSave="0" documentId="13_ncr:1_{C7227092-94FB-42B9-BD48-87949E884341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PROCESOS" sheetId="2" r:id="rId1"/>
    <sheet name="INDICADORES PRESUPUESTO" sheetId="1" r:id="rId2"/>
    <sheet name="INDICADOR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  <c r="C31" i="3"/>
  <c r="C27" i="3"/>
  <c r="C26" i="3"/>
  <c r="C22" i="3"/>
  <c r="C21" i="3"/>
  <c r="C17" i="3"/>
  <c r="C16" i="3"/>
  <c r="C12" i="3"/>
  <c r="C11" i="3"/>
  <c r="H17" i="1" l="1"/>
  <c r="C26" i="1" s="1"/>
  <c r="G17" i="1"/>
  <c r="C25" i="1" s="1"/>
  <c r="F17" i="1"/>
  <c r="C24" i="1" s="1"/>
  <c r="E17" i="1"/>
  <c r="C23" i="1" s="1"/>
  <c r="D17" i="1"/>
  <c r="C22" i="1" s="1"/>
  <c r="C17" i="1"/>
  <c r="C21" i="1" s="1"/>
  <c r="E16" i="1"/>
  <c r="D16" i="1"/>
  <c r="C16" i="1"/>
  <c r="F16" i="1"/>
  <c r="G16" i="1"/>
  <c r="K17" i="1"/>
  <c r="D21" i="1" s="1"/>
  <c r="L17" i="1"/>
  <c r="D22" i="1" s="1"/>
  <c r="M17" i="1"/>
  <c r="D23" i="1" s="1"/>
  <c r="N17" i="1"/>
  <c r="D24" i="1" s="1"/>
  <c r="O17" i="1"/>
  <c r="D25" i="1" s="1"/>
  <c r="F23" i="1" l="1"/>
  <c r="O16" i="1"/>
  <c r="N16" i="1"/>
  <c r="M16" i="1"/>
  <c r="L16" i="1"/>
  <c r="K16" i="1"/>
  <c r="H16" i="1"/>
  <c r="F25" i="1" l="1"/>
  <c r="F24" i="1"/>
  <c r="F22" i="1"/>
  <c r="F21" i="1"/>
</calcChain>
</file>

<file path=xl/sharedStrings.xml><?xml version="1.0" encoding="utf-8"?>
<sst xmlns="http://schemas.openxmlformats.org/spreadsheetml/2006/main" count="166" uniqueCount="118">
  <si>
    <t>INDICADORES EMPRESAS</t>
  </si>
  <si>
    <t>LIQUIDEZ &gt;=</t>
  </si>
  <si>
    <t xml:space="preserve">ENDEUDAMIENTO &lt;= </t>
  </si>
  <si>
    <t>COBERTURA DE INTERESES =&gt;</t>
  </si>
  <si>
    <t>RENTABILIDAD ACTIVO =&gt;</t>
  </si>
  <si>
    <t>RENTABILIDAD PATRIMONIO =&gt;</t>
  </si>
  <si>
    <t>CAPITAL DE TRABAJO</t>
  </si>
  <si>
    <t>RAZON SOCIAL -SECTOR</t>
  </si>
  <si>
    <r>
      <t xml:space="preserve">LIQUIDEZ </t>
    </r>
    <r>
      <rPr>
        <sz val="8"/>
        <color theme="0"/>
        <rFont val="Calibri"/>
        <family val="2"/>
      </rPr>
      <t>ACTIVO CTE/PASIVO CTE</t>
    </r>
  </si>
  <si>
    <r>
      <t xml:space="preserve">ENDEUDAMIENTO </t>
    </r>
    <r>
      <rPr>
        <sz val="8"/>
        <color theme="0"/>
        <rFont val="Calibri"/>
        <family val="2"/>
      </rPr>
      <t>PASIVO TOTAL/ACTIVO TOTAL</t>
    </r>
  </si>
  <si>
    <r>
      <t xml:space="preserve">COBERTURA DE INTERESES </t>
    </r>
    <r>
      <rPr>
        <sz val="8"/>
        <color theme="0"/>
        <rFont val="Calibri"/>
        <family val="2"/>
      </rPr>
      <t>UTILIDAD OP/ GASTOS INT</t>
    </r>
  </si>
  <si>
    <r>
      <t xml:space="preserve">RENTABILIDAD ACTIVO   </t>
    </r>
    <r>
      <rPr>
        <sz val="8"/>
        <color theme="0"/>
        <rFont val="Calibri"/>
        <family val="2"/>
      </rPr>
      <t xml:space="preserve"> UTILIDAD OP/ACTIVO TOTAL</t>
    </r>
  </si>
  <si>
    <r>
      <t xml:space="preserve">RENTABILIDAD PATRIMONIO    </t>
    </r>
    <r>
      <rPr>
        <sz val="8"/>
        <color theme="0"/>
        <rFont val="Calibri"/>
        <family val="2"/>
      </rPr>
      <t>UTILIDAD OP/PATRIMONIO</t>
    </r>
  </si>
  <si>
    <t>AGROCAMPO SAS NIT 860069284</t>
  </si>
  <si>
    <t>CENTRO DE RECURSOS EDUCATIVOS PARA LA COMPETITIVIDAD EMPRESARIAL SAS (CRECE SAS)</t>
  </si>
  <si>
    <t>CYA INVERSIONES SAS</t>
  </si>
  <si>
    <t>MASCOLANDIA SAS NIT 830087140</t>
  </si>
  <si>
    <t>CLINICA VETRINARIA VISION DE COLOMBIA S.A.S - 900666980</t>
  </si>
  <si>
    <t>LABORATORIOS CALIFORNIA S.A. EN REORGANIZACIÓN NIT 890302384</t>
  </si>
  <si>
    <t>ROPSOHN LABORATORIOS SAS NIT 860065995</t>
  </si>
  <si>
    <t>FARMABIO SAS NIT 830045080</t>
  </si>
  <si>
    <t>MEDIA ARITMÉTICA</t>
  </si>
  <si>
    <t>ALURA ANIMAL HEALTH AND NUTRITION S.A.S. NIT 800059688</t>
  </si>
  <si>
    <t>MEDIANA</t>
  </si>
  <si>
    <t>Indicador</t>
  </si>
  <si>
    <t>Secop</t>
  </si>
  <si>
    <t>Empresas</t>
  </si>
  <si>
    <t>Indicador Sugerido</t>
  </si>
  <si>
    <r>
      <rPr>
        <b/>
        <sz val="8"/>
        <color rgb="FF000000"/>
        <rFont val="Calibri"/>
        <family val="2"/>
      </rPr>
      <t xml:space="preserve">ALCALDÍA LOCAL DE TUNJUELITO // FDLT-LP-001-2021 // </t>
    </r>
    <r>
      <rPr>
        <sz val="8"/>
        <color rgb="FF000000"/>
        <rFont val="Calibri"/>
        <family val="2"/>
      </rPr>
      <t>Realizar acciones de esterilización, urgencias, educación, adopción, brigadas médico veterinarias y suministro de alimento, que beneficien animales de compañía, en condición o en habitabilidad en calle y vulnerables de la Localidad de Tunjuelito. // LICITACIÓN PÚBLICA // $ 349.500.000 // 7 Meses</t>
    </r>
  </si>
  <si>
    <r>
      <rPr>
        <b/>
        <sz val="8"/>
        <color rgb="FF000000"/>
        <rFont val="Calibri"/>
        <family val="2"/>
      </rPr>
      <t xml:space="preserve">ALCALDÍA LOCAL DE USAQUEN  // FDLUSA-SAMC-005-2021 (1005) // </t>
    </r>
    <r>
      <rPr>
        <sz val="8"/>
        <color rgb="FF000000"/>
        <rFont val="Calibri"/>
        <family val="2"/>
      </rPr>
      <t>Contratar un operador para la ejecución de los componentes de protección y bienestar animal mediante los servicios de esterilizaciones quirúrgica para caninos y felinos, brigadas médicas y atención de urgencias médicas veterinarias, incluidos en el proyecto de inversión 1933 “Protegemos la vida y el bienestar de nuestros animales. // SELECCION ABREVIADA DE MENOR CUANTIA // $ 254.000.000 // 5 Meses</t>
    </r>
  </si>
  <si>
    <r>
      <rPr>
        <b/>
        <sz val="8"/>
        <color rgb="FF000000"/>
        <rFont val="Calibri"/>
        <family val="2"/>
      </rPr>
      <t xml:space="preserve">ALCALDÍA LOCAL DE SUBA //FDLS-LP -002-2021 (61548) // </t>
    </r>
    <r>
      <rPr>
        <sz val="8"/>
        <color rgb="FF000000"/>
        <rFont val="Calibri"/>
        <family val="2"/>
      </rPr>
      <t>Prestar los servicios para el desarrollo de los componentes de protección y bienestar animal en la Localidad de Suba, en cumplimiento del proyecto de inversión 1971: Suba protege los animales. // LICITACIÓN PÚBLICA // $ 847.326.000 // 6 Meses</t>
    </r>
  </si>
  <si>
    <r>
      <rPr>
        <b/>
        <sz val="8"/>
        <color rgb="FF000000"/>
        <rFont val="Calibri"/>
        <family val="2"/>
      </rPr>
      <t xml:space="preserve">ALCALDÍA LOCAL DE PUENTE ARANDA //ALPA-SAMC-012-2021 // </t>
    </r>
    <r>
      <rPr>
        <sz val="8"/>
        <color rgb="FF000000"/>
        <rFont val="Calibri"/>
        <family val="2"/>
      </rPr>
      <t>Prestar los servicios para la implementación de estrategias orientadas a la atención, protección y bienestar animal, a través de actividades de educación, brigadas médico-veterinarias, atención de esterilizaciones que disminuyan todo tipo de maltrato animal en cumplimiento de la política pública distrital de protección y bienestar animal a nivel local. //SELECCION ABREVIADA DE MENOR CUANTIA // $ 216.513.722 // 4 Meses</t>
    </r>
  </si>
  <si>
    <r>
      <rPr>
        <b/>
        <sz val="8"/>
        <color rgb="FF000000"/>
        <rFont val="Calibri"/>
        <family val="2"/>
      </rPr>
      <t xml:space="preserve">ALCALDÍA LOCAL DE CHAPINERO //FDLCH-LP-002-2021 // </t>
    </r>
    <r>
      <rPr>
        <sz val="8"/>
        <color rgb="FF000000"/>
        <rFont val="Calibri"/>
        <family val="2"/>
      </rPr>
      <t>Prestación de servicios para implementar acciones en atención de urgencias, brigadas médico-veterinarias, esterilización y adopción de fauna doméstica en condiciones de vulnerabilidad, desarrollando procesos de educación en tenencia responsable de animales, en la Localidad de Chapinero. // LICITACIÓN PÚBLICA // $ 95.284.550 // 6 Meses</t>
    </r>
  </si>
  <si>
    <t>No define</t>
  </si>
  <si>
    <r>
      <rPr>
        <b/>
        <sz val="8"/>
        <color rgb="FF000000"/>
        <rFont val="Calibri"/>
        <family val="2"/>
      </rPr>
      <t xml:space="preserve">ALCALDÍA LOCAL DE CIUDAD BOLIVAR //FDLCB-LP-006-2021 // </t>
    </r>
    <r>
      <rPr>
        <sz val="8"/>
        <color rgb="FF000000"/>
        <rFont val="Calibri"/>
        <family val="2"/>
      </rPr>
      <t>Prestar los servicios de esterilización quirúrgica para caninos y felinos, brigadas médicas y atención de urgencias veterinarias, que permitan garantizar la implementación de los programas de protección y bienestar animal en zona urbana y rural de la Localidad de Ciudad Bolívar. // LICITACIÓN PÚBLICA // $ 1.349.492.000 // 6 Meses</t>
    </r>
  </si>
  <si>
    <r>
      <rPr>
        <b/>
        <sz val="8"/>
        <color rgb="FF000000"/>
        <rFont val="Calibri"/>
        <family val="2"/>
      </rPr>
      <t xml:space="preserve">ALCALDÍA LOCAL DE BARRIOS UNIDOS//FDLBUSAMC-216-2021 (61101) // </t>
    </r>
    <r>
      <rPr>
        <sz val="8"/>
        <color rgb="FF000000"/>
        <rFont val="Calibri"/>
        <family val="2"/>
      </rPr>
      <t>Prestar los servicios en la atención en urgencias, brigadas veterinarias y jornadas de esterilización de animales en condición de abandono y/o vulnerabilidad en la localidad de Barrios Unidos, para mejorar sus condiciones de vida, encargándose de disponer la logística, suministros y personal necesarios. // SELECCION ABREVIADA DE MENOR CUANTIA // $ 228.000.000 // 5 Meses</t>
    </r>
  </si>
  <si>
    <r>
      <rPr>
        <b/>
        <sz val="8"/>
        <color rgb="FF000000"/>
        <rFont val="Calibri"/>
        <family val="2"/>
      </rPr>
      <t>INSTITUTO DISTRITAL DE PROTECCION Y BIENESTAR ANIMAL // IDPYBA-LP-002-2022 //</t>
    </r>
    <r>
      <rPr>
        <sz val="8"/>
        <color rgb="FF000000"/>
        <rFont val="Calibri"/>
        <family val="2"/>
      </rPr>
      <t xml:space="preserve"> Contratar los servicios para la atención médica y de urgencias veterinarias para caninos y felinos que se encuentren bajo custodia del instituto // $ 800.000.000 // 6 Meses </t>
    </r>
  </si>
  <si>
    <t xml:space="preserve">CAPITAL DE TRABAJO </t>
  </si>
  <si>
    <r>
      <rPr>
        <b/>
        <sz val="8"/>
        <color rgb="FF000000"/>
        <rFont val="Calibri"/>
        <family val="2"/>
      </rPr>
      <t>INSTITUTO DISTRITAL DE PROTECCION Y BIENESTAR ANIMAL //IDPYBA- SAMC-002-2021 //</t>
    </r>
    <r>
      <rPr>
        <sz val="8"/>
        <color rgb="FF000000"/>
        <rFont val="Calibri"/>
        <family val="2"/>
      </rPr>
      <t xml:space="preserve">Contratar los servicios para la atención médica y de urgencias veterinarias para caninos y felinos que se encuentren bajo custodia del Instituto// $ 900.000.000 // 10 Meses </t>
    </r>
  </si>
  <si>
    <r>
      <rPr>
        <b/>
        <sz val="8"/>
        <color rgb="FF000000"/>
        <rFont val="Calibri"/>
        <family val="2"/>
      </rPr>
      <t>INSTITUTO DISTRITAL DE PROTECCIÓN Y BIENESTAR ANIMAL // LP-025-2020  //</t>
    </r>
    <r>
      <rPr>
        <sz val="8"/>
        <color rgb="FF000000"/>
        <rFont val="Calibri"/>
        <family val="2"/>
      </rPr>
      <t xml:space="preserve"> Contratar el servicio de esterilización canina y felina para hogares de estratos 1, 2 y 3, animales abandonados y en habitabilidad de calle en el Distrito Capital. // LICITACIÓN PUBLICA // $ 2.212.000.000 // 9 Meses</t>
    </r>
  </si>
  <si>
    <t>9 Meses</t>
  </si>
  <si>
    <t>Licitación Pública</t>
  </si>
  <si>
    <t>Contratar el servicio de esterilización canina y felina para hogares de estratos 1, 2 y 3, animales abandonados y en habitabilidad de calle en el Distrito Capital.</t>
  </si>
  <si>
    <t>IDPYBA-LP-025-2020</t>
  </si>
  <si>
    <r>
      <t xml:space="preserve"> </t>
    </r>
    <r>
      <rPr>
        <sz val="11"/>
        <color rgb="FF000000"/>
        <rFont val="Calibri"/>
        <family val="2"/>
        <scheme val="minor"/>
      </rPr>
      <t>Instituto Distrital De Protección y Bienestar Animal</t>
    </r>
  </si>
  <si>
    <t>10 Meses</t>
  </si>
  <si>
    <t>Selección abreviada de menor cuantía</t>
  </si>
  <si>
    <t>Contratar los servicios para la atención médica y de urgencias veterinarias para caninos y felinos que se encuentren bajo custodia del Instituto</t>
  </si>
  <si>
    <t>IDPYBA- SAMC-002-2021</t>
  </si>
  <si>
    <t>6 Meses</t>
  </si>
  <si>
    <t>Contratar los servicios para la atención médica y de urgencias veterinarias para caninos y felinos que se encuentren bajo custodia del instituto</t>
  </si>
  <si>
    <t>IDPYBA-LP-002-2022</t>
  </si>
  <si>
    <t>5 Meses</t>
  </si>
  <si>
    <t>Prestar los servicios en la atención en urgencias, brigadas veterinarias y jornadas de esterilización de animales en condición de abandono y/o vulnerabilidad en la localidad de Barrios Unidos, para mejorar sus condiciones de vida, encargándose de disponer la logística, suministros y personal necesarios</t>
  </si>
  <si>
    <t xml:space="preserve">FDLBUSAMC-216-2021 (61101) </t>
  </si>
  <si>
    <t>Alcaldia Local de Barrios Unidos</t>
  </si>
  <si>
    <t xml:space="preserve"> Prestar los servicios de esterilización quirúrgica para caninos y felinos, brigadas médicas y atención de urgencias veterinarias, que permitan garantizar la implementación de los programas de protección y bienestar animal en zona urbana y rural de la Localidad de Ciudad Bolívar.</t>
  </si>
  <si>
    <t>FDLCB-LP-006-2021</t>
  </si>
  <si>
    <t>Alcaldia Local de Ciudad Bolivar</t>
  </si>
  <si>
    <t>Prestación de servicios para implementar acciones en atención de urgencias, brigadas médico-veterinarias, esterilización y adopción de fauna doméstica en condiciones de vulnerabilidad, desarrollando procesos de educación en tenencia responsable de animales, en la Localidad de Chapinero.</t>
  </si>
  <si>
    <t>FDLCH-LP-002-2021</t>
  </si>
  <si>
    <t>Alcaldia Local de Chapinero</t>
  </si>
  <si>
    <t>4 Meses</t>
  </si>
  <si>
    <t>Prestar los servicios para la implementación de estrategias orientadas a la atención, protección y bienestar animal, a través de actividades de educación, brigadas médico-veterinarias, atención de esterilizaciones que disminuyan todo tipo de maltrato animal en cumplimiento de la política pública distrital de protección y bienestar animal a nivel local</t>
  </si>
  <si>
    <t>ALPA-SAMC-012-2021</t>
  </si>
  <si>
    <t>Alcaldia Local de Puente Aranda</t>
  </si>
  <si>
    <t>Prestar los servicios para el desarrollo de los componentes de protección y bienestar animal en la Localidad de Suba, en cumplimiento del proyecto de inversión 1971: Suba protege los animales</t>
  </si>
  <si>
    <t>FDLS-LP -002-2021 (61548)</t>
  </si>
  <si>
    <t>Alcaldia Local de Suba</t>
  </si>
  <si>
    <t>7 meses</t>
  </si>
  <si>
    <t>Realizar acciones de esterilización, urgencias, educación, adopción, brigadas médico veterinarias y suministro de alimento, que beneficien animales de compañía, en condición o en habitabilidad en calle y vulnerables de la Localidad de Tunjuelito.</t>
  </si>
  <si>
    <t>FDLT-LP-001-2021</t>
  </si>
  <si>
    <t>Alcaldia Local de Tunjuelito</t>
  </si>
  <si>
    <t>Contratar un operador para la ejecución de los componentes de protección y bienestar animal mediante los servicios de esterilizaciones quirúrgica para caninos y felinos, brigadas médicas y atención de urgencias médicas veterinarias, incluidos en el proyecto de inversión 1933 “Protegemos la vida y el bienestar de nuestros animales</t>
  </si>
  <si>
    <t>FDLUSA-SAMC-005-2021 (1005)</t>
  </si>
  <si>
    <t xml:space="preserve">Alcaldia Local de Usaquen </t>
  </si>
  <si>
    <t>Adelantar acciones para la atención en urgencias, brigadas médico veterinarias, acciones de esterilización educación y adopción en la localidad de Usme</t>
  </si>
  <si>
    <t>FDLU-LP-023-2021 (64352)</t>
  </si>
  <si>
    <t>Alcaldia Local de Usme</t>
  </si>
  <si>
    <t>PLAZO</t>
  </si>
  <si>
    <t>VALOR</t>
  </si>
  <si>
    <t>MODALIDAD</t>
  </si>
  <si>
    <t>OBJETO</t>
  </si>
  <si>
    <t>No PROCESO</t>
  </si>
  <si>
    <t>ENTIDAD</t>
  </si>
  <si>
    <t>INDICE LIQUIDEZ</t>
  </si>
  <si>
    <t>Mediana SECOP</t>
  </si>
  <si>
    <t>Mediana SIE</t>
  </si>
  <si>
    <t>INDICE ENDEUDAMIENTO</t>
  </si>
  <si>
    <t>PASIVO TOTAL / ACTIVO TOTAL</t>
  </si>
  <si>
    <t>INDICE COBERTURA DE INTERERES</t>
  </si>
  <si>
    <t>UTILIDAD OPERACIONAL / GASTOS INTERESES</t>
  </si>
  <si>
    <t>INDICE RENTABILIDAD ACTIVO</t>
  </si>
  <si>
    <t>UTILIDAD OPERACIONAL / ACTIVO TOTAL</t>
  </si>
  <si>
    <t>INDICE RENTABILIDAD PATRIMONIO</t>
  </si>
  <si>
    <t>UTILIDAD OPERACIONAL / PATRIMONIO</t>
  </si>
  <si>
    <t>INDICADOR</t>
  </si>
  <si>
    <t>FORMULA</t>
  </si>
  <si>
    <t>RANGO</t>
  </si>
  <si>
    <t>Indice de liquidez</t>
  </si>
  <si>
    <t>Indice de Endeudamiento</t>
  </si>
  <si>
    <t>Indice de cobertura de intereses</t>
  </si>
  <si>
    <t>Activo corriente / Pasivo corriente</t>
  </si>
  <si>
    <t>Pasivo Total / Activo total</t>
  </si>
  <si>
    <t>Utilidad operacional / Gastos de interes</t>
  </si>
  <si>
    <t>RESUMEN INDICADORES DE CAPACIDAD FINANCIERA</t>
  </si>
  <si>
    <t>RESUMEN INDICADORES DE CAPACIDAD ORGANIZACIONAL</t>
  </si>
  <si>
    <t>Rentabilidad sobre el activo</t>
  </si>
  <si>
    <t>Rentabilidad sobre el patrimonio</t>
  </si>
  <si>
    <t>Utilidad operacional / Patrimonio</t>
  </si>
  <si>
    <t>Utilidad operacional / Activo</t>
  </si>
  <si>
    <t>Mayor o igual a 0,02</t>
  </si>
  <si>
    <t>Mayor o igual a 0,03</t>
  </si>
  <si>
    <t>Mayor o igual a 1,50</t>
  </si>
  <si>
    <t>Menor o igual a 0,59</t>
  </si>
  <si>
    <t>ACTIVO CORRIENTE / PASIVO CORRIENTE</t>
  </si>
  <si>
    <r>
      <rPr>
        <b/>
        <sz val="8"/>
        <color rgb="FF000000"/>
        <rFont val="Calibri"/>
        <family val="2"/>
      </rPr>
      <t xml:space="preserve">ALCALDÍA LOCAL DE USME  // FDLU-LP-023-2021 (64352) // </t>
    </r>
    <r>
      <rPr>
        <sz val="8"/>
        <color rgb="FF000000"/>
        <rFont val="Calibri"/>
        <family val="2"/>
      </rPr>
      <t>Adelantar acciones para la atención en urgencias, brigadas médico veterinarias, acciones de esterilización educación y adopción en la localidad de Usme. // LICITACIÓN PÚBLICA // $ 459.178.000 // 6 Meses.</t>
    </r>
  </si>
  <si>
    <t>PROCESOS SECOP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</si>
</sst>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_);[Red]\(&quot;$&quot;\ #,##0\)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2" fontId="6" fillId="5" borderId="16" xfId="0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2" fontId="6" fillId="6" borderId="15" xfId="0" applyNumberFormat="1" applyFont="1" applyFill="1" applyBorder="1" applyAlignment="1">
      <alignment horizontal="center" vertical="center"/>
    </xf>
    <xf numFmtId="2" fontId="6" fillId="6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2" fontId="0" fillId="0" borderId="8" xfId="0" applyNumberFormat="1" applyBorder="1"/>
    <xf numFmtId="2" fontId="0" fillId="0" borderId="9" xfId="0" applyNumberFormat="1" applyBorder="1"/>
    <xf numFmtId="2" fontId="0" fillId="0" borderId="18" xfId="0" applyNumberFormat="1" applyBorder="1"/>
    <xf numFmtId="0" fontId="7" fillId="7" borderId="10" xfId="0" applyFont="1" applyFill="1" applyBorder="1" applyAlignment="1">
      <alignment horizontal="center" vertical="center" wrapText="1"/>
    </xf>
    <xf numFmtId="2" fontId="0" fillId="0" borderId="11" xfId="0" applyNumberFormat="1" applyBorder="1"/>
    <xf numFmtId="2" fontId="0" fillId="0" borderId="12" xfId="0" applyNumberFormat="1" applyBorder="1"/>
    <xf numFmtId="2" fontId="0" fillId="0" borderId="19" xfId="0" applyNumberFormat="1" applyBorder="1"/>
    <xf numFmtId="0" fontId="7" fillId="7" borderId="14" xfId="0" applyFont="1" applyFill="1" applyBorder="1" applyAlignment="1">
      <alignment horizontal="center" vertical="center" wrapText="1"/>
    </xf>
    <xf numFmtId="2" fontId="0" fillId="0" borderId="16" xfId="0" applyNumberFormat="1" applyBorder="1"/>
    <xf numFmtId="0" fontId="5" fillId="8" borderId="7" xfId="0" applyFont="1" applyFill="1" applyBorder="1" applyAlignment="1">
      <alignment horizontal="justify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0" fillId="8" borderId="0" xfId="0" applyFill="1"/>
    <xf numFmtId="0" fontId="5" fillId="8" borderId="10" xfId="0" applyFont="1" applyFill="1" applyBorder="1" applyAlignment="1">
      <alignment horizontal="justify" vertical="center" wrapText="1"/>
    </xf>
    <xf numFmtId="2" fontId="5" fillId="8" borderId="11" xfId="0" applyNumberFormat="1" applyFont="1" applyFill="1" applyBorder="1" applyAlignment="1">
      <alignment horizontal="center" vertical="center"/>
    </xf>
    <xf numFmtId="2" fontId="5" fillId="8" borderId="12" xfId="0" applyNumberFormat="1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1" fontId="0" fillId="0" borderId="15" xfId="0" applyNumberFormat="1" applyBorder="1"/>
    <xf numFmtId="0" fontId="5" fillId="8" borderId="21" xfId="0" applyFont="1" applyFill="1" applyBorder="1" applyAlignment="1">
      <alignment horizontal="justify" vertical="center" wrapText="1"/>
    </xf>
    <xf numFmtId="0" fontId="5" fillId="4" borderId="7" xfId="0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justify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1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2" fontId="5" fillId="8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20" xfId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pane ySplit="1" topLeftCell="A2" activePane="bottomLeft" state="frozen"/>
      <selection pane="bottomLeft" activeCell="D4" sqref="D4"/>
    </sheetView>
  </sheetViews>
  <sheetFormatPr baseColWidth="10" defaultRowHeight="15" x14ac:dyDescent="0.25"/>
  <cols>
    <col min="1" max="1" width="14.5703125" style="53" customWidth="1"/>
    <col min="2" max="2" width="16.7109375" style="53" customWidth="1"/>
    <col min="3" max="3" width="40.85546875" style="53" customWidth="1"/>
    <col min="4" max="4" width="16.5703125" style="53" customWidth="1"/>
    <col min="5" max="5" width="16.85546875" style="53" customWidth="1"/>
    <col min="6" max="6" width="18.140625" style="53" customWidth="1"/>
    <col min="7" max="16384" width="11.42578125" style="53"/>
  </cols>
  <sheetData>
    <row r="1" spans="1:6" ht="31.5" customHeight="1" x14ac:dyDescent="0.25">
      <c r="A1" s="57" t="s">
        <v>84</v>
      </c>
      <c r="B1" s="57" t="s">
        <v>83</v>
      </c>
      <c r="C1" s="57" t="s">
        <v>82</v>
      </c>
      <c r="D1" s="57" t="s">
        <v>81</v>
      </c>
      <c r="E1" s="57" t="s">
        <v>80</v>
      </c>
      <c r="F1" s="57" t="s">
        <v>79</v>
      </c>
    </row>
    <row r="2" spans="1:6" ht="60" x14ac:dyDescent="0.25">
      <c r="A2" s="56" t="s">
        <v>78</v>
      </c>
      <c r="B2" s="56" t="s">
        <v>77</v>
      </c>
      <c r="C2" s="56" t="s">
        <v>76</v>
      </c>
      <c r="D2" s="56" t="s">
        <v>41</v>
      </c>
      <c r="E2" s="55">
        <v>459178000</v>
      </c>
      <c r="F2" s="56" t="s">
        <v>49</v>
      </c>
    </row>
    <row r="3" spans="1:6" ht="120" x14ac:dyDescent="0.25">
      <c r="A3" s="56" t="s">
        <v>75</v>
      </c>
      <c r="B3" s="56" t="s">
        <v>74</v>
      </c>
      <c r="C3" s="56" t="s">
        <v>73</v>
      </c>
      <c r="D3" s="56" t="s">
        <v>46</v>
      </c>
      <c r="E3" s="55">
        <v>254000000</v>
      </c>
      <c r="F3" s="56" t="s">
        <v>52</v>
      </c>
    </row>
    <row r="4" spans="1:6" ht="105" x14ac:dyDescent="0.25">
      <c r="A4" s="56" t="s">
        <v>72</v>
      </c>
      <c r="B4" s="56" t="s">
        <v>71</v>
      </c>
      <c r="C4" s="56" t="s">
        <v>70</v>
      </c>
      <c r="D4" s="56" t="s">
        <v>41</v>
      </c>
      <c r="E4" s="55">
        <v>349500000</v>
      </c>
      <c r="F4" s="56" t="s">
        <v>69</v>
      </c>
    </row>
    <row r="5" spans="1:6" ht="75" x14ac:dyDescent="0.25">
      <c r="A5" s="56" t="s">
        <v>68</v>
      </c>
      <c r="B5" s="56" t="s">
        <v>67</v>
      </c>
      <c r="C5" s="56" t="s">
        <v>66</v>
      </c>
      <c r="D5" s="56" t="s">
        <v>41</v>
      </c>
      <c r="E5" s="55">
        <v>847326000</v>
      </c>
      <c r="F5" s="56" t="s">
        <v>49</v>
      </c>
    </row>
    <row r="6" spans="1:6" ht="135" x14ac:dyDescent="0.25">
      <c r="A6" s="56" t="s">
        <v>65</v>
      </c>
      <c r="B6" s="56" t="s">
        <v>64</v>
      </c>
      <c r="C6" s="56" t="s">
        <v>63</v>
      </c>
      <c r="D6" s="56" t="s">
        <v>46</v>
      </c>
      <c r="E6" s="55">
        <v>216513722</v>
      </c>
      <c r="F6" s="56" t="s">
        <v>62</v>
      </c>
    </row>
    <row r="7" spans="1:6" ht="120" x14ac:dyDescent="0.25">
      <c r="A7" s="56" t="s">
        <v>61</v>
      </c>
      <c r="B7" s="56" t="s">
        <v>60</v>
      </c>
      <c r="C7" s="56" t="s">
        <v>59</v>
      </c>
      <c r="D7" s="56" t="s">
        <v>41</v>
      </c>
      <c r="E7" s="55">
        <v>295284550</v>
      </c>
      <c r="F7" s="56" t="s">
        <v>49</v>
      </c>
    </row>
    <row r="8" spans="1:6" ht="120" x14ac:dyDescent="0.25">
      <c r="A8" s="56" t="s">
        <v>58</v>
      </c>
      <c r="B8" s="56" t="s">
        <v>57</v>
      </c>
      <c r="C8" s="56" t="s">
        <v>56</v>
      </c>
      <c r="D8" s="56" t="s">
        <v>41</v>
      </c>
      <c r="E8" s="55">
        <v>1349492000</v>
      </c>
      <c r="F8" s="56" t="s">
        <v>49</v>
      </c>
    </row>
    <row r="9" spans="1:6" ht="120" x14ac:dyDescent="0.25">
      <c r="A9" s="56" t="s">
        <v>55</v>
      </c>
      <c r="B9" s="56" t="s">
        <v>54</v>
      </c>
      <c r="C9" s="56" t="s">
        <v>53</v>
      </c>
      <c r="D9" s="56" t="s">
        <v>46</v>
      </c>
      <c r="E9" s="55">
        <v>228000000</v>
      </c>
      <c r="F9" s="56" t="s">
        <v>52</v>
      </c>
    </row>
    <row r="10" spans="1:6" ht="75" x14ac:dyDescent="0.25">
      <c r="A10" s="56" t="s">
        <v>44</v>
      </c>
      <c r="B10" s="56" t="s">
        <v>51</v>
      </c>
      <c r="C10" s="56" t="s">
        <v>50</v>
      </c>
      <c r="D10" s="56" t="s">
        <v>41</v>
      </c>
      <c r="E10" s="55">
        <v>800000000</v>
      </c>
      <c r="F10" s="56" t="s">
        <v>49</v>
      </c>
    </row>
    <row r="11" spans="1:6" customFormat="1" ht="75" x14ac:dyDescent="0.25">
      <c r="A11" s="56" t="s">
        <v>44</v>
      </c>
      <c r="B11" s="56" t="s">
        <v>48</v>
      </c>
      <c r="C11" s="56" t="s">
        <v>47</v>
      </c>
      <c r="D11" s="56" t="s">
        <v>46</v>
      </c>
      <c r="E11" s="55">
        <v>900000000</v>
      </c>
      <c r="F11" s="54" t="s">
        <v>45</v>
      </c>
    </row>
    <row r="12" spans="1:6" customFormat="1" ht="75" x14ac:dyDescent="0.25">
      <c r="A12" s="56" t="s">
        <v>44</v>
      </c>
      <c r="B12" s="56" t="s">
        <v>43</v>
      </c>
      <c r="C12" s="56" t="s">
        <v>42</v>
      </c>
      <c r="D12" s="56" t="s">
        <v>41</v>
      </c>
      <c r="E12" s="55">
        <v>2212000000</v>
      </c>
      <c r="F12" s="54" t="s">
        <v>40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26"/>
  <sheetViews>
    <sheetView tabSelected="1" zoomScaleNormal="100" workbookViewId="0">
      <selection activeCell="E5" sqref="E5"/>
    </sheetView>
  </sheetViews>
  <sheetFormatPr baseColWidth="10" defaultRowHeight="15" x14ac:dyDescent="0.25"/>
  <cols>
    <col min="1" max="1" width="2.5703125" customWidth="1"/>
    <col min="2" max="2" width="48" customWidth="1"/>
    <col min="3" max="3" width="8.85546875" bestFit="1" customWidth="1"/>
    <col min="4" max="4" width="11" bestFit="1" customWidth="1"/>
    <col min="5" max="5" width="10.85546875" bestFit="1" customWidth="1"/>
    <col min="6" max="6" width="10.7109375" bestFit="1" customWidth="1"/>
    <col min="9" max="9" width="5.5703125" customWidth="1"/>
    <col min="10" max="10" width="36" bestFit="1" customWidth="1"/>
    <col min="11" max="15" width="16" customWidth="1"/>
  </cols>
  <sheetData>
    <row r="2" spans="2:15" s="1" customFormat="1" ht="18.75" x14ac:dyDescent="0.25">
      <c r="B2" s="62" t="s">
        <v>117</v>
      </c>
      <c r="C2" s="62"/>
      <c r="D2" s="62"/>
      <c r="E2" s="62"/>
      <c r="F2" s="62"/>
      <c r="G2" s="62"/>
      <c r="H2" s="62"/>
      <c r="J2" s="62" t="s">
        <v>0</v>
      </c>
      <c r="K2" s="62"/>
      <c r="L2" s="62"/>
      <c r="M2" s="62"/>
      <c r="N2" s="62"/>
      <c r="O2" s="62"/>
    </row>
    <row r="3" spans="2:15" ht="15.75" thickBot="1" x14ac:dyDescent="0.3"/>
    <row r="4" spans="2:15" ht="45.75" thickBot="1" x14ac:dyDescent="0.3">
      <c r="B4" s="47" t="s">
        <v>84</v>
      </c>
      <c r="C4" s="48" t="s">
        <v>1</v>
      </c>
      <c r="D4" s="48" t="s">
        <v>2</v>
      </c>
      <c r="E4" s="48" t="s">
        <v>3</v>
      </c>
      <c r="F4" s="48" t="s">
        <v>4</v>
      </c>
      <c r="G4" s="48" t="s">
        <v>5</v>
      </c>
      <c r="H4" s="49" t="s">
        <v>37</v>
      </c>
      <c r="J4" s="50" t="s">
        <v>7</v>
      </c>
      <c r="K4" s="51" t="s">
        <v>8</v>
      </c>
      <c r="L4" s="51" t="s">
        <v>9</v>
      </c>
      <c r="M4" s="51" t="s">
        <v>10</v>
      </c>
      <c r="N4" s="51" t="s">
        <v>11</v>
      </c>
      <c r="O4" s="52" t="s">
        <v>12</v>
      </c>
    </row>
    <row r="5" spans="2:15" ht="56.25" x14ac:dyDescent="0.25">
      <c r="B5" s="5" t="s">
        <v>116</v>
      </c>
      <c r="C5" s="6">
        <v>1.7</v>
      </c>
      <c r="D5" s="6">
        <v>0.62</v>
      </c>
      <c r="E5" s="6">
        <v>1.1100000000000001</v>
      </c>
      <c r="F5" s="6">
        <v>1.4999999999999999E-2</v>
      </c>
      <c r="G5" s="6">
        <v>5.0000000000000001E-3</v>
      </c>
      <c r="H5" s="7" t="s">
        <v>33</v>
      </c>
      <c r="J5" s="8" t="s">
        <v>13</v>
      </c>
      <c r="K5" s="9">
        <v>1.1499999999999999</v>
      </c>
      <c r="L5" s="9">
        <v>0.44</v>
      </c>
      <c r="M5" s="9">
        <v>0</v>
      </c>
      <c r="N5" s="9">
        <v>0.04</v>
      </c>
      <c r="O5" s="10">
        <v>0.08</v>
      </c>
    </row>
    <row r="6" spans="2:15" s="33" customFormat="1" ht="90" x14ac:dyDescent="0.25">
      <c r="B6" s="30" t="s">
        <v>29</v>
      </c>
      <c r="C6" s="31">
        <v>1.25</v>
      </c>
      <c r="D6" s="31">
        <v>0.69</v>
      </c>
      <c r="E6" s="31">
        <v>3.1</v>
      </c>
      <c r="F6" s="31">
        <v>0</v>
      </c>
      <c r="G6" s="31">
        <v>0</v>
      </c>
      <c r="H6" s="32" t="s">
        <v>33</v>
      </c>
      <c r="J6" s="34" t="s">
        <v>14</v>
      </c>
      <c r="K6" s="35">
        <v>3.4</v>
      </c>
      <c r="L6" s="35">
        <v>0.12</v>
      </c>
      <c r="M6" s="35">
        <v>1689.79</v>
      </c>
      <c r="N6" s="35">
        <v>0.42</v>
      </c>
      <c r="O6" s="36">
        <v>0.48</v>
      </c>
    </row>
    <row r="7" spans="2:15" s="33" customFormat="1" ht="67.5" x14ac:dyDescent="0.25">
      <c r="B7" s="30" t="s">
        <v>28</v>
      </c>
      <c r="C7" s="37">
        <v>1.5</v>
      </c>
      <c r="D7" s="37">
        <v>0.5</v>
      </c>
      <c r="E7" s="31">
        <v>4</v>
      </c>
      <c r="F7" s="37">
        <v>0.06</v>
      </c>
      <c r="G7" s="37">
        <v>0.11</v>
      </c>
      <c r="H7" s="38">
        <v>1</v>
      </c>
      <c r="J7" s="34" t="s">
        <v>15</v>
      </c>
      <c r="K7" s="35">
        <v>10.210000000000001</v>
      </c>
      <c r="L7" s="35">
        <v>0.22</v>
      </c>
      <c r="M7" s="35">
        <v>2.4</v>
      </c>
      <c r="N7" s="35">
        <v>0.03</v>
      </c>
      <c r="O7" s="36">
        <v>0.04</v>
      </c>
    </row>
    <row r="8" spans="2:15" s="33" customFormat="1" ht="56.25" x14ac:dyDescent="0.25">
      <c r="B8" s="30" t="s">
        <v>30</v>
      </c>
      <c r="C8" s="37">
        <v>1.53</v>
      </c>
      <c r="D8" s="37">
        <v>0.54</v>
      </c>
      <c r="E8" s="31">
        <v>1.7</v>
      </c>
      <c r="F8" s="37">
        <v>0.04</v>
      </c>
      <c r="G8" s="37">
        <v>0.06</v>
      </c>
      <c r="H8" s="38">
        <v>1</v>
      </c>
      <c r="J8" s="34" t="s">
        <v>16</v>
      </c>
      <c r="K8" s="35">
        <v>1.17</v>
      </c>
      <c r="L8" s="35">
        <v>0.8</v>
      </c>
      <c r="M8" s="35">
        <v>0</v>
      </c>
      <c r="N8" s="35">
        <v>0.06</v>
      </c>
      <c r="O8" s="36">
        <v>0.34</v>
      </c>
    </row>
    <row r="9" spans="2:15" s="33" customFormat="1" ht="90" x14ac:dyDescent="0.25">
      <c r="B9" s="30" t="s">
        <v>31</v>
      </c>
      <c r="C9" s="37">
        <v>1.3</v>
      </c>
      <c r="D9" s="37">
        <v>0.6</v>
      </c>
      <c r="E9" s="31">
        <v>3</v>
      </c>
      <c r="F9" s="37">
        <v>1.4999999999999999E-2</v>
      </c>
      <c r="G9" s="37">
        <v>0.03</v>
      </c>
      <c r="H9" s="38">
        <v>1</v>
      </c>
      <c r="J9" s="34" t="s">
        <v>17</v>
      </c>
      <c r="K9" s="35">
        <v>3.62</v>
      </c>
      <c r="L9" s="35">
        <v>0.18</v>
      </c>
      <c r="M9" s="35">
        <v>1351.66</v>
      </c>
      <c r="N9" s="35">
        <v>0.1</v>
      </c>
      <c r="O9" s="36">
        <v>0.13</v>
      </c>
    </row>
    <row r="10" spans="2:15" s="33" customFormat="1" ht="78.75" x14ac:dyDescent="0.25">
      <c r="B10" s="30" t="s">
        <v>32</v>
      </c>
      <c r="C10" s="37">
        <v>1.5</v>
      </c>
      <c r="D10" s="37">
        <v>5.6000000000000001E-2</v>
      </c>
      <c r="E10" s="31">
        <v>1.4</v>
      </c>
      <c r="F10" s="37">
        <v>0.02</v>
      </c>
      <c r="G10" s="37">
        <v>0.02</v>
      </c>
      <c r="H10" s="38" t="s">
        <v>33</v>
      </c>
      <c r="J10" s="34" t="s">
        <v>18</v>
      </c>
      <c r="K10" s="35">
        <v>0.09</v>
      </c>
      <c r="L10" s="35">
        <v>0.73</v>
      </c>
      <c r="M10" s="35">
        <v>0</v>
      </c>
      <c r="N10" s="35">
        <v>0.01</v>
      </c>
      <c r="O10" s="36">
        <v>0.04</v>
      </c>
    </row>
    <row r="11" spans="2:15" s="33" customFormat="1" ht="78.75" x14ac:dyDescent="0.25">
      <c r="B11" s="30" t="s">
        <v>34</v>
      </c>
      <c r="C11" s="37">
        <v>1.7</v>
      </c>
      <c r="D11" s="37">
        <v>0.48</v>
      </c>
      <c r="E11" s="31">
        <v>1.4</v>
      </c>
      <c r="F11" s="37">
        <v>0.03</v>
      </c>
      <c r="G11" s="37">
        <v>0.04</v>
      </c>
      <c r="H11" s="38">
        <v>1</v>
      </c>
      <c r="J11" s="34" t="s">
        <v>19</v>
      </c>
      <c r="K11" s="35">
        <v>2.71</v>
      </c>
      <c r="L11" s="35">
        <v>0.16</v>
      </c>
      <c r="M11" s="35">
        <v>0</v>
      </c>
      <c r="N11" s="35">
        <v>3.0000000000000001E-3</v>
      </c>
      <c r="O11" s="36">
        <v>3.0000000000000001E-3</v>
      </c>
    </row>
    <row r="12" spans="2:15" s="33" customFormat="1" ht="78.75" x14ac:dyDescent="0.25">
      <c r="B12" s="41" t="s">
        <v>35</v>
      </c>
      <c r="C12" s="39">
        <v>1.5</v>
      </c>
      <c r="D12" s="37">
        <v>0.59</v>
      </c>
      <c r="E12" s="31">
        <v>0</v>
      </c>
      <c r="F12" s="37">
        <v>0.03</v>
      </c>
      <c r="G12" s="37">
        <v>0.03</v>
      </c>
      <c r="H12" s="37" t="s">
        <v>33</v>
      </c>
      <c r="J12" s="66" t="s">
        <v>20</v>
      </c>
      <c r="K12" s="63">
        <v>2.67</v>
      </c>
      <c r="L12" s="63">
        <v>0.37</v>
      </c>
      <c r="M12" s="63">
        <v>0</v>
      </c>
      <c r="N12" s="63">
        <v>0.37</v>
      </c>
      <c r="O12" s="63">
        <v>0.59</v>
      </c>
    </row>
    <row r="13" spans="2:15" s="33" customFormat="1" ht="45" x14ac:dyDescent="0.25">
      <c r="B13" s="45" t="s">
        <v>36</v>
      </c>
      <c r="C13" s="37">
        <v>4</v>
      </c>
      <c r="D13" s="37">
        <v>0.4</v>
      </c>
      <c r="E13" s="31">
        <v>5</v>
      </c>
      <c r="F13" s="37">
        <v>0.05</v>
      </c>
      <c r="G13" s="37">
        <v>0.05</v>
      </c>
      <c r="H13" s="37">
        <v>0.6</v>
      </c>
      <c r="J13" s="66"/>
      <c r="K13" s="63"/>
      <c r="L13" s="63"/>
      <c r="M13" s="63"/>
      <c r="N13" s="63"/>
      <c r="O13" s="63"/>
    </row>
    <row r="14" spans="2:15" s="33" customFormat="1" ht="45" x14ac:dyDescent="0.25">
      <c r="B14" s="45" t="s">
        <v>38</v>
      </c>
      <c r="C14" s="37">
        <v>1</v>
      </c>
      <c r="D14" s="37">
        <v>0.6</v>
      </c>
      <c r="E14" s="31">
        <v>1</v>
      </c>
      <c r="F14" s="37">
        <v>0.01</v>
      </c>
      <c r="G14" s="37">
        <v>0.01</v>
      </c>
      <c r="H14" s="37">
        <v>0.3</v>
      </c>
      <c r="J14" s="64" t="s">
        <v>22</v>
      </c>
      <c r="K14" s="65">
        <v>1.4</v>
      </c>
      <c r="L14" s="65">
        <v>0.68</v>
      </c>
      <c r="M14" s="65">
        <v>0</v>
      </c>
      <c r="N14" s="65">
        <v>0.25</v>
      </c>
      <c r="O14" s="65">
        <v>0.8</v>
      </c>
    </row>
    <row r="15" spans="2:15" s="33" customFormat="1" ht="56.25" x14ac:dyDescent="0.25">
      <c r="B15" s="45" t="s">
        <v>39</v>
      </c>
      <c r="C15" s="12">
        <v>1.5</v>
      </c>
      <c r="D15" s="12">
        <v>0.6</v>
      </c>
      <c r="E15" s="11">
        <v>1.5</v>
      </c>
      <c r="F15" s="12">
        <v>0.02</v>
      </c>
      <c r="G15" s="12">
        <v>0.02</v>
      </c>
      <c r="H15" s="12">
        <v>0.3</v>
      </c>
      <c r="J15" s="64"/>
      <c r="K15" s="65"/>
      <c r="L15" s="65"/>
      <c r="M15" s="65"/>
      <c r="N15" s="65"/>
      <c r="O15" s="65"/>
    </row>
    <row r="16" spans="2:15" x14ac:dyDescent="0.25">
      <c r="B16" s="42" t="s">
        <v>21</v>
      </c>
      <c r="C16" s="43">
        <f>AVERAGE(C5:C15)</f>
        <v>1.68</v>
      </c>
      <c r="D16" s="43">
        <f>AVERAGE(D5:D15)</f>
        <v>0.51600000000000001</v>
      </c>
      <c r="E16" s="43">
        <f>AVERAGE(E5:E15)</f>
        <v>2.11</v>
      </c>
      <c r="F16" s="43">
        <f>AVERAGE(F5:F15)</f>
        <v>2.6363636363636367E-2</v>
      </c>
      <c r="G16" s="43">
        <f>AVERAGE(G5:G15)</f>
        <v>3.4090909090909088E-2</v>
      </c>
      <c r="H16" s="44">
        <f>AVERAGE(H5:H13)</f>
        <v>0.91999999999999993</v>
      </c>
      <c r="J16" s="46" t="s">
        <v>21</v>
      </c>
      <c r="K16" s="43">
        <f>AVERAGE(K4:K15)</f>
        <v>2.9355555555555557</v>
      </c>
      <c r="L16" s="43">
        <f>AVERAGE(L4:L15)</f>
        <v>0.4111111111111112</v>
      </c>
      <c r="M16" s="43">
        <f>AVERAGE(M4:M15)</f>
        <v>338.20555555555558</v>
      </c>
      <c r="N16" s="43">
        <f>AVERAGE(N4:N15)</f>
        <v>0.14255555555555555</v>
      </c>
      <c r="O16" s="44">
        <f>AVERAGE(O4:O15)</f>
        <v>0.27811111111111114</v>
      </c>
    </row>
    <row r="17" spans="2:15" ht="15.75" thickBot="1" x14ac:dyDescent="0.3">
      <c r="B17" s="13" t="s">
        <v>23</v>
      </c>
      <c r="C17" s="14">
        <f t="shared" ref="C17:H17" si="0">MEDIAN(C5:C15)</f>
        <v>1.5</v>
      </c>
      <c r="D17" s="14">
        <f t="shared" si="0"/>
        <v>0.59</v>
      </c>
      <c r="E17" s="14">
        <f t="shared" si="0"/>
        <v>1.5</v>
      </c>
      <c r="F17" s="14">
        <f t="shared" si="0"/>
        <v>0.02</v>
      </c>
      <c r="G17" s="14">
        <f t="shared" si="0"/>
        <v>0.03</v>
      </c>
      <c r="H17" s="15">
        <f t="shared" si="0"/>
        <v>1</v>
      </c>
      <c r="J17" s="16" t="s">
        <v>23</v>
      </c>
      <c r="K17" s="17">
        <f>MEDIAN(K4:K15)</f>
        <v>2.67</v>
      </c>
      <c r="L17" s="17">
        <f>MEDIAN(L4:L15)</f>
        <v>0.37</v>
      </c>
      <c r="M17" s="17">
        <f>MEDIAN(M4:M15)</f>
        <v>0</v>
      </c>
      <c r="N17" s="17">
        <f>MEDIAN(N4:N15)</f>
        <v>0.06</v>
      </c>
      <c r="O17" s="18">
        <f>MEDIAN(O4:O15)</f>
        <v>0.13</v>
      </c>
    </row>
    <row r="19" spans="2:15" ht="15.75" thickBot="1" x14ac:dyDescent="0.3"/>
    <row r="20" spans="2:15" ht="23.25" thickBot="1" x14ac:dyDescent="0.3">
      <c r="B20" s="2" t="s">
        <v>24</v>
      </c>
      <c r="C20" s="3" t="s">
        <v>25</v>
      </c>
      <c r="D20" s="4" t="s">
        <v>26</v>
      </c>
      <c r="F20" s="19" t="s">
        <v>27</v>
      </c>
    </row>
    <row r="21" spans="2:15" x14ac:dyDescent="0.25">
      <c r="B21" s="20" t="s">
        <v>1</v>
      </c>
      <c r="C21" s="21">
        <f>C17</f>
        <v>1.5</v>
      </c>
      <c r="D21" s="22">
        <f>K17</f>
        <v>2.67</v>
      </c>
      <c r="F21" s="23">
        <f>MIN(C21:D21)</f>
        <v>1.5</v>
      </c>
    </row>
    <row r="22" spans="2:15" x14ac:dyDescent="0.25">
      <c r="B22" s="24" t="s">
        <v>2</v>
      </c>
      <c r="C22" s="25">
        <f>D17</f>
        <v>0.59</v>
      </c>
      <c r="D22" s="26">
        <f>L17</f>
        <v>0.37</v>
      </c>
      <c r="F22" s="27">
        <f>MAX(C22:D22)</f>
        <v>0.59</v>
      </c>
    </row>
    <row r="23" spans="2:15" x14ac:dyDescent="0.25">
      <c r="B23" s="24" t="s">
        <v>3</v>
      </c>
      <c r="C23" s="25">
        <f>E17</f>
        <v>1.5</v>
      </c>
      <c r="D23" s="26">
        <f>M17</f>
        <v>0</v>
      </c>
      <c r="F23" s="27">
        <f>MAX(C23:D23)</f>
        <v>1.5</v>
      </c>
    </row>
    <row r="24" spans="2:15" x14ac:dyDescent="0.25">
      <c r="B24" s="24" t="s">
        <v>4</v>
      </c>
      <c r="C24" s="25">
        <f>F17</f>
        <v>0.02</v>
      </c>
      <c r="D24" s="26">
        <f>N17</f>
        <v>0.06</v>
      </c>
      <c r="F24" s="27">
        <f t="shared" ref="F24:F26" si="1">MIN(C24:D24)</f>
        <v>0.02</v>
      </c>
    </row>
    <row r="25" spans="2:15" x14ac:dyDescent="0.25">
      <c r="B25" s="24" t="s">
        <v>5</v>
      </c>
      <c r="C25" s="25">
        <f>G17</f>
        <v>0.03</v>
      </c>
      <c r="D25" s="26">
        <f>O17</f>
        <v>0.13</v>
      </c>
      <c r="F25" s="27">
        <f t="shared" si="1"/>
        <v>0.03</v>
      </c>
    </row>
    <row r="26" spans="2:15" ht="15.75" thickBot="1" x14ac:dyDescent="0.3">
      <c r="B26" s="28" t="s">
        <v>6</v>
      </c>
      <c r="C26" s="40">
        <f>H17</f>
        <v>1</v>
      </c>
      <c r="D26" s="29"/>
      <c r="F26" s="69">
        <v>0.1</v>
      </c>
    </row>
  </sheetData>
  <mergeCells count="14">
    <mergeCell ref="B2:H2"/>
    <mergeCell ref="J2:O2"/>
    <mergeCell ref="O12:O13"/>
    <mergeCell ref="J14:J15"/>
    <mergeCell ref="K14:K15"/>
    <mergeCell ref="L14:L15"/>
    <mergeCell ref="O14:O15"/>
    <mergeCell ref="N14:N15"/>
    <mergeCell ref="M14:M15"/>
    <mergeCell ref="J12:J13"/>
    <mergeCell ref="K12:K13"/>
    <mergeCell ref="L12:L13"/>
    <mergeCell ref="M12:M13"/>
    <mergeCell ref="N12:N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topLeftCell="A4" zoomScale="80" zoomScaleNormal="80" workbookViewId="0">
      <selection activeCell="D7" sqref="D7"/>
    </sheetView>
  </sheetViews>
  <sheetFormatPr baseColWidth="10" defaultRowHeight="15" x14ac:dyDescent="0.25"/>
  <cols>
    <col min="1" max="1" width="28.85546875" style="58" bestFit="1" customWidth="1"/>
    <col min="2" max="2" width="23.85546875" style="58" customWidth="1"/>
    <col min="3" max="3" width="17.5703125" style="58" customWidth="1"/>
    <col min="4" max="4" width="11.42578125" style="58"/>
    <col min="5" max="5" width="44.28515625" style="58" customWidth="1"/>
    <col min="6" max="6" width="47.28515625" style="58" customWidth="1"/>
    <col min="7" max="7" width="24" style="58" customWidth="1"/>
    <col min="8" max="16384" width="11.42578125" style="58"/>
  </cols>
  <sheetData>
    <row r="1" spans="1:7" x14ac:dyDescent="0.25">
      <c r="A1" s="59" t="s">
        <v>24</v>
      </c>
      <c r="B1" s="59" t="s">
        <v>25</v>
      </c>
      <c r="C1" s="59" t="s">
        <v>26</v>
      </c>
    </row>
    <row r="2" spans="1:7" x14ac:dyDescent="0.25">
      <c r="A2" s="60" t="s">
        <v>1</v>
      </c>
      <c r="B2" s="60">
        <v>1.5</v>
      </c>
      <c r="C2" s="60">
        <v>2.67</v>
      </c>
    </row>
    <row r="3" spans="1:7" x14ac:dyDescent="0.25">
      <c r="A3" s="60" t="s">
        <v>2</v>
      </c>
      <c r="B3" s="60">
        <v>0.59</v>
      </c>
      <c r="C3" s="60">
        <v>0.37</v>
      </c>
    </row>
    <row r="4" spans="1:7" x14ac:dyDescent="0.25">
      <c r="A4" s="60" t="s">
        <v>3</v>
      </c>
      <c r="B4" s="60">
        <v>1.5</v>
      </c>
      <c r="C4" s="60">
        <v>0</v>
      </c>
    </row>
    <row r="5" spans="1:7" x14ac:dyDescent="0.25">
      <c r="A5" s="60" t="s">
        <v>4</v>
      </c>
      <c r="B5" s="60">
        <v>0.02</v>
      </c>
      <c r="C5" s="60">
        <v>0.06</v>
      </c>
    </row>
    <row r="6" spans="1:7" x14ac:dyDescent="0.25">
      <c r="A6" s="60" t="s">
        <v>5</v>
      </c>
      <c r="B6" s="60">
        <v>0.03</v>
      </c>
      <c r="C6" s="60">
        <v>0.13</v>
      </c>
    </row>
    <row r="7" spans="1:7" x14ac:dyDescent="0.25">
      <c r="A7" s="60" t="s">
        <v>6</v>
      </c>
      <c r="B7" s="60">
        <v>1</v>
      </c>
      <c r="C7" s="68">
        <v>0.1</v>
      </c>
    </row>
    <row r="9" spans="1:7" x14ac:dyDescent="0.25">
      <c r="B9" s="67" t="s">
        <v>85</v>
      </c>
      <c r="C9" s="67"/>
    </row>
    <row r="10" spans="1:7" x14ac:dyDescent="0.25">
      <c r="B10" s="67" t="s">
        <v>115</v>
      </c>
      <c r="C10" s="67"/>
    </row>
    <row r="11" spans="1:7" x14ac:dyDescent="0.25">
      <c r="B11" s="61" t="s">
        <v>86</v>
      </c>
      <c r="C11" s="60">
        <f>+B2</f>
        <v>1.5</v>
      </c>
      <c r="E11" s="67" t="s">
        <v>105</v>
      </c>
      <c r="F11" s="67"/>
      <c r="G11" s="67"/>
    </row>
    <row r="12" spans="1:7" x14ac:dyDescent="0.25">
      <c r="B12" s="61" t="s">
        <v>87</v>
      </c>
      <c r="C12" s="60">
        <f>+C2</f>
        <v>2.67</v>
      </c>
      <c r="E12" s="59" t="s">
        <v>96</v>
      </c>
      <c r="F12" s="59" t="s">
        <v>97</v>
      </c>
      <c r="G12" s="59" t="s">
        <v>98</v>
      </c>
    </row>
    <row r="13" spans="1:7" x14ac:dyDescent="0.25">
      <c r="E13" s="60" t="s">
        <v>99</v>
      </c>
      <c r="F13" s="60" t="s">
        <v>102</v>
      </c>
      <c r="G13" s="60" t="s">
        <v>113</v>
      </c>
    </row>
    <row r="14" spans="1:7" x14ac:dyDescent="0.25">
      <c r="B14" s="67" t="s">
        <v>88</v>
      </c>
      <c r="C14" s="67"/>
      <c r="E14" s="60" t="s">
        <v>100</v>
      </c>
      <c r="F14" s="60" t="s">
        <v>103</v>
      </c>
      <c r="G14" s="60" t="s">
        <v>114</v>
      </c>
    </row>
    <row r="15" spans="1:7" x14ac:dyDescent="0.25">
      <c r="B15" s="67" t="s">
        <v>89</v>
      </c>
      <c r="C15" s="67"/>
      <c r="E15" s="60" t="s">
        <v>101</v>
      </c>
      <c r="F15" s="60" t="s">
        <v>104</v>
      </c>
      <c r="G15" s="60" t="s">
        <v>113</v>
      </c>
    </row>
    <row r="16" spans="1:7" x14ac:dyDescent="0.25">
      <c r="B16" s="61" t="s">
        <v>86</v>
      </c>
      <c r="C16" s="60">
        <f>+B3</f>
        <v>0.59</v>
      </c>
    </row>
    <row r="17" spans="2:7" x14ac:dyDescent="0.25">
      <c r="B17" s="61" t="s">
        <v>87</v>
      </c>
      <c r="C17" s="60">
        <f>+C3</f>
        <v>0.37</v>
      </c>
    </row>
    <row r="19" spans="2:7" x14ac:dyDescent="0.25">
      <c r="B19" s="67" t="s">
        <v>90</v>
      </c>
      <c r="C19" s="67"/>
    </row>
    <row r="20" spans="2:7" x14ac:dyDescent="0.25">
      <c r="B20" s="67" t="s">
        <v>91</v>
      </c>
      <c r="C20" s="67"/>
    </row>
    <row r="21" spans="2:7" x14ac:dyDescent="0.25">
      <c r="B21" s="61" t="s">
        <v>86</v>
      </c>
      <c r="C21" s="60">
        <f>+B4</f>
        <v>1.5</v>
      </c>
    </row>
    <row r="22" spans="2:7" x14ac:dyDescent="0.25">
      <c r="B22" s="61" t="s">
        <v>87</v>
      </c>
      <c r="C22" s="60">
        <f>+C4</f>
        <v>0</v>
      </c>
    </row>
    <row r="24" spans="2:7" x14ac:dyDescent="0.25">
      <c r="B24" s="67" t="s">
        <v>92</v>
      </c>
      <c r="C24" s="67"/>
    </row>
    <row r="25" spans="2:7" x14ac:dyDescent="0.25">
      <c r="B25" s="67" t="s">
        <v>93</v>
      </c>
      <c r="C25" s="67"/>
    </row>
    <row r="26" spans="2:7" x14ac:dyDescent="0.25">
      <c r="B26" s="61" t="s">
        <v>86</v>
      </c>
      <c r="C26" s="60">
        <f>+B5</f>
        <v>0.02</v>
      </c>
      <c r="E26" s="67" t="s">
        <v>106</v>
      </c>
      <c r="F26" s="67"/>
      <c r="G26" s="67"/>
    </row>
    <row r="27" spans="2:7" x14ac:dyDescent="0.25">
      <c r="B27" s="61" t="s">
        <v>87</v>
      </c>
      <c r="C27" s="60">
        <f>+C5</f>
        <v>0.06</v>
      </c>
      <c r="E27" s="59" t="s">
        <v>96</v>
      </c>
      <c r="F27" s="59" t="s">
        <v>97</v>
      </c>
      <c r="G27" s="59" t="s">
        <v>98</v>
      </c>
    </row>
    <row r="28" spans="2:7" x14ac:dyDescent="0.25">
      <c r="E28" s="60" t="s">
        <v>107</v>
      </c>
      <c r="F28" s="60" t="s">
        <v>110</v>
      </c>
      <c r="G28" s="60" t="s">
        <v>111</v>
      </c>
    </row>
    <row r="29" spans="2:7" x14ac:dyDescent="0.25">
      <c r="B29" s="67" t="s">
        <v>94</v>
      </c>
      <c r="C29" s="67"/>
      <c r="E29" s="60" t="s">
        <v>108</v>
      </c>
      <c r="F29" s="60" t="s">
        <v>109</v>
      </c>
      <c r="G29" s="60" t="s">
        <v>112</v>
      </c>
    </row>
    <row r="30" spans="2:7" x14ac:dyDescent="0.25">
      <c r="B30" s="67" t="s">
        <v>95</v>
      </c>
      <c r="C30" s="67"/>
    </row>
    <row r="31" spans="2:7" x14ac:dyDescent="0.25">
      <c r="B31" s="61" t="s">
        <v>86</v>
      </c>
      <c r="C31" s="60">
        <f>+B6</f>
        <v>0.03</v>
      </c>
    </row>
    <row r="32" spans="2:7" x14ac:dyDescent="0.25">
      <c r="B32" s="61" t="s">
        <v>87</v>
      </c>
      <c r="C32" s="60">
        <f>+C6</f>
        <v>0.13</v>
      </c>
    </row>
  </sheetData>
  <mergeCells count="12">
    <mergeCell ref="B29:C29"/>
    <mergeCell ref="B30:C30"/>
    <mergeCell ref="E11:G11"/>
    <mergeCell ref="E26:G26"/>
    <mergeCell ref="B9:C9"/>
    <mergeCell ref="B10:C10"/>
    <mergeCell ref="B14:C14"/>
    <mergeCell ref="B15:C15"/>
    <mergeCell ref="B19:C19"/>
    <mergeCell ref="B20:C20"/>
    <mergeCell ref="B24:C24"/>
    <mergeCell ref="B25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PROCESOS</vt:lpstr>
      <vt:lpstr>INDICADORES PRESUPUESTO</vt:lpstr>
      <vt:lpstr>INDICADORES</vt:lpstr>
    </vt:vector>
  </TitlesOfParts>
  <Company>Alcaldía Local de Teusaquillo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del Pilar Arevalo Ariza</dc:creator>
  <cp:lastModifiedBy>Administrator</cp:lastModifiedBy>
  <dcterms:created xsi:type="dcterms:W3CDTF">2021-07-19T17:51:24Z</dcterms:created>
  <dcterms:modified xsi:type="dcterms:W3CDTF">2022-05-11T15:01:35Z</dcterms:modified>
</cp:coreProperties>
</file>