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G:\TEUSAQUILLO\kits dotaciòn\"/>
    </mc:Choice>
  </mc:AlternateContent>
  <bookViews>
    <workbookView xWindow="0" yWindow="0" windowWidth="19200" windowHeight="12750" tabRatio="500"/>
  </bookViews>
  <sheets>
    <sheet name="Hoja1" sheetId="1" r:id="rId1"/>
  </sheet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S65" i="1" l="1"/>
  <c r="S66" i="1"/>
  <c r="S67" i="1"/>
  <c r="M65" i="1"/>
  <c r="M66" i="1"/>
  <c r="M67" i="1"/>
  <c r="E22" i="1"/>
  <c r="E8" i="1"/>
  <c r="E7" i="1"/>
  <c r="E62" i="1"/>
  <c r="F62" i="1"/>
  <c r="G62" i="1"/>
  <c r="E63" i="1"/>
  <c r="H63" i="1"/>
  <c r="H7" i="1"/>
  <c r="H8" i="1"/>
  <c r="E9" i="1"/>
  <c r="H9" i="1"/>
  <c r="E10" i="1"/>
  <c r="H10" i="1"/>
  <c r="E11" i="1"/>
  <c r="H11" i="1"/>
  <c r="E12" i="1"/>
  <c r="H12" i="1"/>
  <c r="E13" i="1"/>
  <c r="H13" i="1"/>
  <c r="E14" i="1"/>
  <c r="H14" i="1"/>
  <c r="E15" i="1"/>
  <c r="H15" i="1"/>
  <c r="E16" i="1"/>
  <c r="H16" i="1"/>
  <c r="E17" i="1"/>
  <c r="H17" i="1"/>
  <c r="E18" i="1"/>
  <c r="H18" i="1"/>
  <c r="E19" i="1"/>
  <c r="H19" i="1"/>
  <c r="E20" i="1"/>
  <c r="H20" i="1"/>
  <c r="H22" i="1"/>
  <c r="E23" i="1"/>
  <c r="H23" i="1"/>
  <c r="E24" i="1"/>
  <c r="H24" i="1"/>
  <c r="E25" i="1"/>
  <c r="H25" i="1"/>
  <c r="E26" i="1"/>
  <c r="H26" i="1"/>
  <c r="E27" i="1"/>
  <c r="H27" i="1"/>
  <c r="E28" i="1"/>
  <c r="H28" i="1"/>
  <c r="E29" i="1"/>
  <c r="H29" i="1"/>
  <c r="E30" i="1"/>
  <c r="H30" i="1"/>
  <c r="E31" i="1"/>
  <c r="H31" i="1"/>
  <c r="E32" i="1"/>
  <c r="H32" i="1"/>
  <c r="E34" i="1"/>
  <c r="H34" i="1"/>
  <c r="E35" i="1"/>
  <c r="H35" i="1"/>
  <c r="E36" i="1"/>
  <c r="H36" i="1"/>
  <c r="E37" i="1"/>
  <c r="H37" i="1"/>
  <c r="E38" i="1"/>
  <c r="H38" i="1"/>
  <c r="E39" i="1"/>
  <c r="H39" i="1"/>
  <c r="E40" i="1"/>
  <c r="H40" i="1"/>
  <c r="E41" i="1"/>
  <c r="H41" i="1"/>
  <c r="E42" i="1"/>
  <c r="H42" i="1"/>
  <c r="E43" i="1"/>
  <c r="H43" i="1"/>
  <c r="E45" i="1"/>
  <c r="H45" i="1"/>
  <c r="E46" i="1"/>
  <c r="H46" i="1"/>
  <c r="E47" i="1"/>
  <c r="H47" i="1"/>
  <c r="E48" i="1"/>
  <c r="H48" i="1"/>
  <c r="E49" i="1"/>
  <c r="H49" i="1"/>
  <c r="E50" i="1"/>
  <c r="H50" i="1"/>
  <c r="E51" i="1"/>
  <c r="H51" i="1"/>
  <c r="E52" i="1"/>
  <c r="H52" i="1"/>
  <c r="E53" i="1"/>
  <c r="H53" i="1"/>
  <c r="E55" i="1"/>
  <c r="H55" i="1"/>
  <c r="E56" i="1"/>
  <c r="H56" i="1"/>
  <c r="E57" i="1"/>
  <c r="H57" i="1"/>
  <c r="E58" i="1"/>
  <c r="H58" i="1"/>
  <c r="E59" i="1"/>
  <c r="H59" i="1"/>
  <c r="E60" i="1"/>
  <c r="H60" i="1"/>
  <c r="E61" i="1"/>
  <c r="H61" i="1"/>
  <c r="H62" i="1"/>
  <c r="H65" i="1"/>
  <c r="H66" i="1"/>
  <c r="H67" i="1"/>
  <c r="E21" i="1"/>
  <c r="E33" i="1"/>
  <c r="E44" i="1"/>
  <c r="E54" i="1"/>
  <c r="AE65" i="1"/>
  <c r="AE66" i="1"/>
  <c r="AE67" i="1"/>
  <c r="Y65" i="1"/>
  <c r="Y66" i="1"/>
  <c r="Y67" i="1"/>
  <c r="L21" i="1"/>
  <c r="M21" i="1"/>
  <c r="X21" i="1"/>
  <c r="Y21" i="1"/>
  <c r="U63" i="1"/>
  <c r="U62" i="1"/>
  <c r="U61" i="1"/>
  <c r="U60" i="1"/>
  <c r="U59" i="1"/>
  <c r="U58" i="1"/>
  <c r="U57" i="1"/>
  <c r="U56" i="1"/>
  <c r="U55" i="1"/>
  <c r="U53" i="1"/>
  <c r="U52" i="1"/>
  <c r="U51" i="1"/>
  <c r="U50" i="1"/>
  <c r="U49" i="1"/>
  <c r="U48" i="1"/>
  <c r="U47" i="1"/>
  <c r="U46" i="1"/>
  <c r="U45" i="1"/>
  <c r="U43" i="1"/>
  <c r="U42" i="1"/>
  <c r="U41" i="1"/>
  <c r="U40" i="1"/>
  <c r="U39" i="1"/>
  <c r="U38" i="1"/>
  <c r="U37" i="1"/>
  <c r="U36" i="1"/>
  <c r="U35" i="1"/>
  <c r="U34" i="1"/>
  <c r="U32" i="1"/>
  <c r="U31" i="1"/>
  <c r="U30" i="1"/>
  <c r="U29" i="1"/>
  <c r="U28" i="1"/>
  <c r="U27" i="1"/>
  <c r="U26" i="1"/>
  <c r="U25" i="1"/>
  <c r="U24" i="1"/>
  <c r="U23" i="1"/>
  <c r="U22" i="1"/>
  <c r="U20" i="1"/>
  <c r="U19" i="1"/>
  <c r="U18" i="1"/>
  <c r="U17" i="1"/>
  <c r="U16" i="1"/>
  <c r="U15" i="1"/>
  <c r="U14" i="1"/>
  <c r="U13" i="1"/>
  <c r="U12" i="1"/>
  <c r="U11" i="1"/>
  <c r="U10" i="1"/>
  <c r="U9" i="1"/>
  <c r="U8" i="1"/>
  <c r="U7" i="1"/>
  <c r="F21" i="1"/>
  <c r="G21" i="1"/>
  <c r="I26" i="1"/>
  <c r="I38" i="1"/>
  <c r="I49" i="1"/>
  <c r="I59" i="1"/>
  <c r="I9" i="1"/>
  <c r="I10" i="1"/>
  <c r="I11" i="1"/>
  <c r="I12" i="1"/>
  <c r="I13" i="1"/>
  <c r="I14" i="1"/>
  <c r="I15" i="1"/>
  <c r="I16" i="1"/>
  <c r="I17" i="1"/>
  <c r="I18" i="1"/>
  <c r="I19" i="1"/>
  <c r="I20" i="1"/>
  <c r="I22" i="1"/>
  <c r="I23" i="1"/>
  <c r="I24" i="1"/>
  <c r="I25" i="1"/>
  <c r="I27" i="1"/>
  <c r="I28" i="1"/>
  <c r="I29" i="1"/>
  <c r="I30" i="1"/>
  <c r="I31" i="1"/>
  <c r="I32" i="1"/>
  <c r="I34" i="1"/>
  <c r="I35" i="1"/>
  <c r="I36" i="1"/>
  <c r="I37" i="1"/>
  <c r="I39" i="1"/>
  <c r="I40" i="1"/>
  <c r="I41" i="1"/>
  <c r="I42" i="1"/>
  <c r="I43" i="1"/>
  <c r="I45" i="1"/>
  <c r="I46" i="1"/>
  <c r="I47" i="1"/>
  <c r="I48" i="1"/>
  <c r="I50" i="1"/>
  <c r="I51" i="1"/>
  <c r="I52" i="1"/>
  <c r="I53" i="1"/>
  <c r="I55" i="1"/>
  <c r="I56" i="1"/>
  <c r="I57" i="1"/>
  <c r="I58" i="1"/>
  <c r="I60" i="1"/>
  <c r="I61" i="1"/>
  <c r="I62" i="1"/>
  <c r="I63" i="1"/>
  <c r="I8" i="1"/>
  <c r="I7" i="1"/>
  <c r="F47" i="1"/>
  <c r="F8" i="1"/>
  <c r="G8" i="1"/>
  <c r="F9" i="1"/>
  <c r="G9" i="1"/>
  <c r="F10" i="1"/>
  <c r="G10" i="1"/>
  <c r="F11" i="1"/>
  <c r="G11" i="1"/>
  <c r="F12" i="1"/>
  <c r="G12" i="1"/>
  <c r="F13" i="1"/>
  <c r="G13" i="1"/>
  <c r="F14" i="1"/>
  <c r="G14" i="1"/>
  <c r="F15" i="1"/>
  <c r="G15" i="1"/>
  <c r="F16" i="1"/>
  <c r="G16" i="1"/>
  <c r="F17" i="1"/>
  <c r="G17" i="1"/>
  <c r="F18" i="1"/>
  <c r="G18" i="1"/>
  <c r="F19" i="1"/>
  <c r="G19" i="1"/>
  <c r="F20" i="1"/>
  <c r="G20" i="1"/>
  <c r="F22" i="1"/>
  <c r="G22" i="1"/>
  <c r="F23" i="1"/>
  <c r="G23" i="1"/>
  <c r="F24" i="1"/>
  <c r="G24" i="1"/>
  <c r="F25" i="1"/>
  <c r="G25" i="1"/>
  <c r="F26" i="1"/>
  <c r="G26" i="1"/>
  <c r="F27" i="1"/>
  <c r="G27" i="1"/>
  <c r="F28" i="1"/>
  <c r="G28" i="1"/>
  <c r="F29" i="1"/>
  <c r="G29" i="1"/>
  <c r="F30" i="1"/>
  <c r="G30" i="1"/>
  <c r="F31" i="1"/>
  <c r="G31" i="1"/>
  <c r="F32" i="1"/>
  <c r="G32" i="1"/>
  <c r="F34" i="1"/>
  <c r="G34" i="1"/>
  <c r="F35" i="1"/>
  <c r="G35" i="1"/>
  <c r="F36" i="1"/>
  <c r="G36" i="1"/>
  <c r="F37" i="1"/>
  <c r="G37" i="1"/>
  <c r="F38" i="1"/>
  <c r="G38" i="1"/>
  <c r="F39" i="1"/>
  <c r="G39" i="1"/>
  <c r="F40" i="1"/>
  <c r="G40" i="1"/>
  <c r="F41" i="1"/>
  <c r="G41" i="1"/>
  <c r="F42" i="1"/>
  <c r="G42" i="1"/>
  <c r="F43" i="1"/>
  <c r="G43" i="1"/>
  <c r="F45" i="1"/>
  <c r="G45" i="1"/>
  <c r="F46" i="1"/>
  <c r="G46" i="1"/>
  <c r="G47" i="1"/>
  <c r="F48" i="1"/>
  <c r="G48" i="1"/>
  <c r="F49" i="1"/>
  <c r="G49" i="1"/>
  <c r="F50" i="1"/>
  <c r="G50" i="1"/>
  <c r="F51" i="1"/>
  <c r="G51" i="1"/>
  <c r="F52" i="1"/>
  <c r="G52" i="1"/>
  <c r="F53" i="1"/>
  <c r="G53" i="1"/>
  <c r="F55" i="1"/>
  <c r="G55" i="1"/>
  <c r="F56" i="1"/>
  <c r="G56" i="1"/>
  <c r="F57" i="1"/>
  <c r="G57" i="1"/>
  <c r="F58" i="1"/>
  <c r="G58" i="1"/>
  <c r="F59" i="1"/>
  <c r="G59" i="1"/>
  <c r="F60" i="1"/>
  <c r="G60" i="1"/>
  <c r="F61" i="1"/>
  <c r="G61" i="1"/>
  <c r="F63" i="1"/>
  <c r="G63" i="1"/>
  <c r="F7" i="1"/>
  <c r="G7" i="1"/>
</calcChain>
</file>

<file path=xl/sharedStrings.xml><?xml version="1.0" encoding="utf-8"?>
<sst xmlns="http://schemas.openxmlformats.org/spreadsheetml/2006/main" count="185" uniqueCount="86">
  <si>
    <t>Artículo</t>
  </si>
  <si>
    <t>Descripción</t>
  </si>
  <si>
    <t>Cant.</t>
  </si>
  <si>
    <t>Set de aros agilidad</t>
  </si>
  <si>
    <t>Escalera Agilidad</t>
  </si>
  <si>
    <t>Balón -Voleibol/Numero 5/enmallado hilo /100% nylon/neumático en caucho butilo/cubierta en cuero/construcción vulcanizado y laminado al calor/ especificaciones técnicas de la FIVB/con aguja para inflar.</t>
  </si>
  <si>
    <t>Pesas tobilleras</t>
  </si>
  <si>
    <t xml:space="preserve">Pesas tobilleras 2 kg </t>
  </si>
  <si>
    <t>Colchoneta</t>
  </si>
  <si>
    <t>Termo para agua tipo Botilito en plástico de alta resistencia con tapa de rosca hermética y tapa pequeña de presión. Colores surtidos y con capacidad mínima de 600 ML.</t>
  </si>
  <si>
    <t xml:space="preserve">OFERTA ECONÓMICA </t>
  </si>
  <si>
    <t>Subtotal</t>
  </si>
  <si>
    <t>I.V.A.</t>
  </si>
  <si>
    <t>TOTAL</t>
  </si>
  <si>
    <r>
      <rPr>
        <b/>
        <sz val="16"/>
        <color theme="1"/>
        <rFont val="Calibri"/>
        <family val="2"/>
        <scheme val="minor"/>
      </rPr>
      <t>DE CONFORMIDAD CON EL  ARTÍCULO 447 DEL ESTATUTO TRIBUTARIO:</t>
    </r>
    <r>
      <rPr>
        <sz val="16"/>
        <color theme="1"/>
        <rFont val="Calibri"/>
        <family val="2"/>
        <scheme val="minor"/>
      </rPr>
      <t xml:space="preserve"> En la venta y prestación de servicios, la base gravable será el valor total de la operación, sea que ésta se realice de contado o a crédito, incluyendo entre otros los gastos directos de financiación ordinaria, extraordinaria, o moratoria, accesorios, acarreos, instalaciones, seguros, comisiones, garantías y demás erogaciones complementarias, aunque se facturen o convengan por separado y aunque, considerados independientemente, no se encuentren sometidos a imposición.</t>
    </r>
  </si>
  <si>
    <t>ALCALDÍA LOCAL DE TEUSAQUILLO</t>
  </si>
  <si>
    <t>Camiseta</t>
  </si>
  <si>
    <t xml:space="preserve">Grupo Poblacional </t>
  </si>
  <si>
    <t>Kit  Infancia y Adolescencia 7-17 Años</t>
  </si>
  <si>
    <t>Gorra bordada</t>
  </si>
  <si>
    <t xml:space="preserve">Platillos Flexibles </t>
  </si>
  <si>
    <t xml:space="preserve">Bandas elásticas </t>
  </si>
  <si>
    <t>Camiseta con diseño y logos institucionales.
Camiseta cuello redondo, manga corta tela 100% micro poliéster.</t>
  </si>
  <si>
    <t>Botilito o Termo para Agua</t>
  </si>
  <si>
    <t>Lazo o Cuerda para Salto</t>
  </si>
  <si>
    <t>Escalera de agilidad para suelo. MATERIAL: Correas de nylon,. 10 peldaños de PVC. Medida: 4 m x 47 cm Incluye bolsa de transporte. Color Varios Nota: Distancia entre peldaños ajustable.</t>
  </si>
  <si>
    <t>Set de 3 Pelotas Diámetro de la pelota será mayor de 6,35 cms. y menor de 6.67 cms. y su peso no será inferior a 56,7 grs, ni superior a 80 grs.  Fieltro Dura - Weave</t>
  </si>
  <si>
    <t>Kit Juventud 18-30 Años</t>
  </si>
  <si>
    <t>TRX</t>
  </si>
  <si>
    <t xml:space="preserve">Morral o tula deportiva </t>
  </si>
  <si>
    <t>PROCESO DE FORTALECIMIENTO A  HABITANTES DE LA LOCALIDAD DE TEUSAQUILLO A PARTICIPANTES EN PROCESOS DE FORMACIÓN DEPORTIVA Y ACTIVIDAD FÍSICA</t>
  </si>
  <si>
    <t>VALOR UNITARIO SIN IVA.
(OFERENTE)</t>
  </si>
  <si>
    <t>IVA UNITARIO
(OFERENTE)</t>
  </si>
  <si>
    <t>VALOR UNITARIO CON IVA
(OFERENTE)</t>
  </si>
  <si>
    <t>VALOR TOTAL SIN IVA.
(OFERENTE)</t>
  </si>
  <si>
    <t>Tula en poliéster, impermeable, con cordones encerrados y refuerzos laterales, 50 cm x 38 cm, con logo estampado.</t>
  </si>
  <si>
    <t>Cuerda para salto de 9 pies, mango de neopreno, cuerda tipo cordón trenzado recubierta con alba, Ajustable.</t>
  </si>
  <si>
    <t>Balón de Futbol</t>
  </si>
  <si>
    <t>Balón de Baloncesto</t>
  </si>
  <si>
    <t xml:space="preserve">Pesas </t>
  </si>
  <si>
    <t>Kit Adultos 30-60 Años</t>
  </si>
  <si>
    <t>Kit Adulto Mayor 60-100 Años</t>
  </si>
  <si>
    <t>Kit Discapacidad</t>
  </si>
  <si>
    <t>Gorra en tela esmeralda 100% algodón tipo Americana, Seis Ojetes Bordados que faciliten la transpiración, Seis cascos, Botón Forrado, Visera Recta en ABC de alta resistencia, Tafilete Frontal Absorbente de Sados, Asentada con 5 Costuras a 1,16, Hebilla Anti oxido Graduable, Dos Logos en la parte frontal y Posterío Bordados. Diferentes Edades</t>
  </si>
  <si>
    <t>Camiseta con diseño y logos institucionales.
Camiseta cuello redondo, manga corta tela 100% micropoliéster.</t>
  </si>
  <si>
    <r>
      <t xml:space="preserve">Neumático: Butilo para balón Profesional, Cubierta Esponjosa: además de dar suavidad al balón le adhiere el enmallado de nylon a la cubierta final.
Cubierta Final: Caucho Vulcanizado Outdoor
REFERENCIA       CIRCUNFERENCIA            PESO
</t>
    </r>
    <r>
      <rPr>
        <b/>
        <sz val="12"/>
        <color theme="1"/>
        <rFont val="Calibri"/>
        <family val="2"/>
        <scheme val="minor"/>
      </rPr>
      <t>Tamaño 7</t>
    </r>
    <r>
      <rPr>
        <sz val="12"/>
        <color theme="1"/>
        <rFont val="Calibri"/>
        <family val="2"/>
        <scheme val="minor"/>
      </rPr>
      <t xml:space="preserve">                 75 – 78 cm                569 – 610 gr
Garantía por defectos de fabricación: 12 meses</t>
    </r>
  </si>
  <si>
    <t>Pelotas para Ejercicios de coordinación.</t>
  </si>
  <si>
    <t>VALOR TOTAL CON IVA.
(OFERENTE)</t>
  </si>
  <si>
    <t>Balón Voleibol</t>
  </si>
  <si>
    <t>Set de 4 platillos flexibles, 5 cm de alto, material PVC  redondos planos. Diámetro 20 cm.  Espesor aprox. 18 mm</t>
  </si>
  <si>
    <t>Set de 5 Bandas Elásticas: 1 Banda resistencia x-ligera 4 a 11 lbs  1 bandas de Resistencia ligera 11 a 15 lbs , 1 Banda de Resistencia Mediana 15 a 20 lbs , 1 Banda de resistencia fuerte 20 a 24 lbs y una banda de resistencia X fuerte 20 a 30 lbs.</t>
  </si>
  <si>
    <t>Set de 3 aros de agilidad redondos planos. Material Polipropileno. Diámetro 60 cm.  Espesor aprox. 18 mm</t>
  </si>
  <si>
    <t>Gorra en tela esmeralda 100% algodón tipo Americana, Seis Ojetes Bordados que faciliten la transpiración, Seis cascos, Botón Forrado, Visera Recta en ABC de alta resistencia, Tafilete Frontal Absorbente de Sudos, Acentada con 5 Costuras a 1,16, Hebilla Antioxido Graduable, Dos Logos en la parte frontal y Posterior Bordados. Diferentes Edades</t>
  </si>
  <si>
    <t>Reloj cronómetro, con medidor frecuencia cardiaca y presión arterial</t>
  </si>
  <si>
    <t>Bandas de suspensión soporte 500 kilogramos, 3,20 metros, hebillas de acero, herrajes en acero que no se oxiden, manilares en goma que no se rasguen, tela de seguridad de alta carga, anclaje puerta y con bolsa de tela portable. 1 año de garantía</t>
  </si>
  <si>
    <t xml:space="preserve">Set de dos mancuernas con un peso cada una de 2 libras o 1 Kilogramo, 20 cm de alto, ancho 8 cm largo, cubrimiento en plástico inyectado, antideslizante y fácil de limpiar. Garantía 3 meses. </t>
  </si>
  <si>
    <t>Set de 4 platillos flexibles, 5 cm de alto, material PVC  redondos planos. . Diámetro 20 cm.  Espesor aprox. 18 mm</t>
  </si>
  <si>
    <t>Set de 5 Bandas Elásticas: 1 Banda resistencia x-ligera 4 a 11 lbs  1 bandas de Resistencia ligera 11 a 15 lbs , 1 Banda de Resistencia Medium 15 a 20 lbs , 1 Banda de resistencia fuerte20 a 24 lbs y una banda de resistencia x 20 a 30 lbs- fuerte.</t>
  </si>
  <si>
    <t>Bandas de suspensión soporte 500 kilogramos, 3,20 metros, hebillas de acero, herrajes en acero que no se oxiden, manilares en goma que no se rasguen, tela de seguridad de alta carga, anclaje puerta con bolsa de tela portable. 1 año de garantía</t>
  </si>
  <si>
    <t xml:space="preserve">Set de dos mancuernas con un peso cada una de 2 libras 1 Kilogramo, 20 cm de alto, ancho 8 cm largo, cubrimiento en plástico inyectado, antideslizante y fácil de limpiar. Garantía 3 meses. </t>
  </si>
  <si>
    <t>Balón Pilates y/o Yoga</t>
  </si>
  <si>
    <t>Balón Resistente 180 Kg, Diámetro 55 cm, antiséptico, balón para ejercicio, material PVC, Alta densidad.</t>
  </si>
  <si>
    <t xml:space="preserve">Bosu mini cojín </t>
  </si>
  <si>
    <t xml:space="preserve">Bosu mini cojín de disco para ejercicios de propiocepción, rehabilitación de rodilla y trabajo de equilibrio y de postura </t>
  </si>
  <si>
    <t>Cantidad</t>
  </si>
  <si>
    <t>Balón -Futbol/Numero 4 y 5/enmallado hilo /100% nylon/neumático en caucho butilo/cubierta en cuero/construcción laminado al calor/ especificaciones técnicas de la FCF/con aguja para inflar. Cantidad: 35 # 5 y 35 #4 Garantía por defectos de fabricación: 12 meses</t>
  </si>
  <si>
    <t>Smart band Reloj manilla deportiva inteligente.Medición de la frecuencia cardíaca, calorías quemadas de medición, contador de  pasos.</t>
  </si>
  <si>
    <t>Colchoneta tipo yoga, Pilates. Antideslizante 100%  Impermeable al Sudos con medidas aproximadas: 1.80 cm x 60 cm y espesor mínimo de 5 mm. En espuma polietileno de alta densidad  No se deforma, enrollable y fácil de guardar</t>
  </si>
  <si>
    <t>Colchoneta tipo yoga, Pilates. Antideslizante 100%  Impermeable al Sudor con medidas aproximadas: 1.80 cm x 60 cm y espesor mínimo de 5 mm. En espuma polietileno de alta densidad  No se deforma, enrollable y fácil de guardar</t>
  </si>
  <si>
    <t>SUBASTA INVERSA</t>
  </si>
  <si>
    <t>MERCURIN</t>
  </si>
  <si>
    <t>DUKE</t>
  </si>
  <si>
    <t>KDEPORT</t>
  </si>
  <si>
    <t>LOGIC</t>
  </si>
  <si>
    <t xml:space="preserve">SUBTOTAL </t>
  </si>
  <si>
    <t>IVA 19 %</t>
  </si>
  <si>
    <t>VALOR TOTAL  CON IVA.</t>
  </si>
  <si>
    <t>VALOR TOTAL SIN IVA.</t>
  </si>
  <si>
    <t>VALOR UNITARIO PROMEDIADO CON IVA</t>
  </si>
  <si>
    <t>IVA UNITARIO</t>
  </si>
  <si>
    <t>VALOR PROMEDIAD UNITARIO SIN IVA.</t>
  </si>
  <si>
    <t>PROMEDIOS GENERAL COTIZACIONES PRESENTADAS (4)</t>
  </si>
  <si>
    <t>PROVEEDOR COTIZANTE 1</t>
  </si>
  <si>
    <t>PROVEEDOR COTIZANTE 2</t>
  </si>
  <si>
    <t>PROVEEDOR COTIZANTE 3</t>
  </si>
  <si>
    <t>PROVEEDOR COTIZANTE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</si>
</sst>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0_-;\-&quot;$&quot;* #,##0_-;_-&quot;$&quot;* &quot;-&quot;_-;_-@_-"/>
    <numFmt numFmtId="165" formatCode="_-&quot;$&quot;\ * #,##0.00_-;\-&quot;$&quot;\ * #,##0.00_-;_-&quot;$&quot;\ * &quot;-&quot;??_-;_-@_-"/>
    <numFmt numFmtId="166" formatCode="&quot;$&quot;\ #,##0.00"/>
  </numFmts>
  <fonts count="12" x14ac:knownFonts="1">
    <font>
      <sz val="12"/>
      <color theme="1"/>
      <name val="Calibri"/>
      <family val="2"/>
      <scheme val="minor"/>
    </font>
    <font>
      <sz val="12"/>
      <color theme="1"/>
      <name val="Calibri"/>
      <family val="2"/>
      <scheme val="minor"/>
    </font>
    <font>
      <b/>
      <sz val="12"/>
      <color theme="1"/>
      <name val="Calibri"/>
      <family val="2"/>
      <scheme val="minor"/>
    </font>
    <font>
      <b/>
      <sz val="12"/>
      <color rgb="FF000000"/>
      <name val="Calibri"/>
      <family val="2"/>
      <scheme val="minor"/>
    </font>
    <font>
      <b/>
      <sz val="11"/>
      <color theme="1"/>
      <name val="Calibri"/>
      <family val="2"/>
      <scheme val="minor"/>
    </font>
    <font>
      <sz val="16"/>
      <color theme="1"/>
      <name val="Calibri"/>
      <family val="2"/>
      <scheme val="minor"/>
    </font>
    <font>
      <b/>
      <sz val="16"/>
      <color theme="1"/>
      <name val="Calibri"/>
      <family val="2"/>
      <scheme val="minor"/>
    </font>
    <font>
      <sz val="12"/>
      <name val="Calibri"/>
      <scheme val="minor"/>
    </font>
    <font>
      <u/>
      <sz val="12"/>
      <color theme="10"/>
      <name val="Calibri"/>
      <family val="2"/>
      <scheme val="minor"/>
    </font>
    <font>
      <u/>
      <sz val="12"/>
      <color theme="11"/>
      <name val="Calibri"/>
      <family val="2"/>
      <scheme val="minor"/>
    </font>
    <font>
      <b/>
      <sz val="9"/>
      <color rgb="FF002060"/>
      <name val="Cambria"/>
      <family val="2"/>
      <scheme val="major"/>
    </font>
    <font>
      <b/>
      <sz val="14"/>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6" tint="0.59999389629810485"/>
        <bgColor rgb="FF000000"/>
      </patternFill>
    </fill>
    <fill>
      <patternFill patternType="solid">
        <fgColor theme="6" tint="0.59999389629810485"/>
        <bgColor indexed="64"/>
      </patternFill>
    </fill>
    <fill>
      <patternFill patternType="solid">
        <fgColor theme="6" tint="0.39997558519241921"/>
        <bgColor indexed="64"/>
      </patternFill>
    </fill>
    <fill>
      <patternFill patternType="solid">
        <fgColor theme="6" tint="0.39997558519241921"/>
        <bgColor rgb="FF000000"/>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79">
    <xf numFmtId="0" fontId="0" fillId="0" borderId="0"/>
    <xf numFmtId="164" fontId="1"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65" fontId="1" fillId="0" borderId="0" applyFont="0" applyFill="0" applyBorder="0" applyAlignment="0" applyProtection="0"/>
  </cellStyleXfs>
  <cellXfs count="61">
    <xf numFmtId="0" fontId="0" fillId="0" borderId="0" xfId="0"/>
    <xf numFmtId="0" fontId="0" fillId="0" borderId="0" xfId="0" applyAlignment="1">
      <alignment wrapText="1"/>
    </xf>
    <xf numFmtId="0" fontId="1" fillId="0" borderId="1" xfId="0" applyFont="1" applyBorder="1" applyAlignment="1">
      <alignment horizontal="center" vertical="center"/>
    </xf>
    <xf numFmtId="164" fontId="0" fillId="0" borderId="1" xfId="1" applyFont="1" applyBorder="1" applyAlignment="1">
      <alignment horizontal="center" vertical="center"/>
    </xf>
    <xf numFmtId="0" fontId="1" fillId="0" borderId="1" xfId="0" applyFont="1" applyBorder="1" applyAlignment="1">
      <alignment wrapText="1"/>
    </xf>
    <xf numFmtId="0" fontId="0" fillId="2" borderId="1" xfId="0" applyFill="1" applyBorder="1" applyAlignment="1">
      <alignment vertical="top" wrapText="1"/>
    </xf>
    <xf numFmtId="0" fontId="1" fillId="2" borderId="1" xfId="0" applyFont="1" applyFill="1" applyBorder="1" applyAlignment="1">
      <alignment vertical="center"/>
    </xf>
    <xf numFmtId="0" fontId="0" fillId="0" borderId="1" xfId="0" applyFont="1" applyBorder="1" applyAlignment="1">
      <alignment vertical="center" wrapText="1"/>
    </xf>
    <xf numFmtId="0" fontId="0" fillId="0" borderId="1" xfId="0" applyFont="1" applyBorder="1" applyAlignment="1">
      <alignment horizontal="left" vertical="center"/>
    </xf>
    <xf numFmtId="0" fontId="0" fillId="0" borderId="1" xfId="0" applyFont="1" applyBorder="1" applyAlignment="1">
      <alignment wrapText="1"/>
    </xf>
    <xf numFmtId="0" fontId="0" fillId="0" borderId="1" xfId="0" applyBorder="1" applyAlignment="1">
      <alignment wrapText="1"/>
    </xf>
    <xf numFmtId="0" fontId="1" fillId="0" borderId="1" xfId="0" applyFont="1" applyBorder="1" applyAlignment="1">
      <alignment horizontal="left" vertical="center"/>
    </xf>
    <xf numFmtId="0" fontId="2" fillId="5" borderId="1" xfId="0" applyFont="1" applyFill="1" applyBorder="1" applyAlignment="1">
      <alignment horizontal="center" vertical="center"/>
    </xf>
    <xf numFmtId="0" fontId="2" fillId="5" borderId="1" xfId="0" applyFont="1" applyFill="1" applyBorder="1" applyAlignment="1">
      <alignment horizontal="center"/>
    </xf>
    <xf numFmtId="0" fontId="0" fillId="0" borderId="0" xfId="0" applyAlignment="1">
      <alignment vertical="center"/>
    </xf>
    <xf numFmtId="0" fontId="7" fillId="0" borderId="1" xfId="0" applyFont="1" applyBorder="1" applyAlignment="1">
      <alignment vertical="center" wrapText="1"/>
    </xf>
    <xf numFmtId="0" fontId="7" fillId="0" borderId="1" xfId="0" applyFont="1" applyBorder="1" applyAlignment="1">
      <alignment vertical="center"/>
    </xf>
    <xf numFmtId="0" fontId="2" fillId="6" borderId="1" xfId="0" applyFont="1" applyFill="1" applyBorder="1" applyAlignment="1">
      <alignment horizontal="center" vertical="center"/>
    </xf>
    <xf numFmtId="0" fontId="2" fillId="6" borderId="1" xfId="0" applyFont="1" applyFill="1" applyBorder="1" applyAlignment="1">
      <alignment horizontal="center"/>
    </xf>
    <xf numFmtId="0" fontId="2" fillId="5" borderId="1" xfId="0" applyFont="1" applyFill="1" applyBorder="1" applyAlignment="1">
      <alignment horizontal="center" vertical="center" wrapText="1"/>
    </xf>
    <xf numFmtId="0" fontId="0" fillId="0" borderId="0" xfId="0" applyBorder="1"/>
    <xf numFmtId="164" fontId="0" fillId="0" borderId="0" xfId="1" applyFont="1" applyBorder="1" applyAlignment="1">
      <alignment horizontal="center" vertical="center"/>
    </xf>
    <xf numFmtId="0" fontId="1" fillId="2" borderId="1" xfId="0" applyFont="1" applyFill="1" applyBorder="1" applyAlignment="1">
      <alignment horizontal="left" vertical="center"/>
    </xf>
    <xf numFmtId="0" fontId="2" fillId="5" borderId="2" xfId="0" applyFont="1" applyFill="1" applyBorder="1" applyAlignment="1">
      <alignment horizontal="center" vertical="center" wrapText="1"/>
    </xf>
    <xf numFmtId="0" fontId="2" fillId="5" borderId="2" xfId="0" applyFont="1" applyFill="1" applyBorder="1" applyAlignment="1">
      <alignment horizontal="center" vertical="center"/>
    </xf>
    <xf numFmtId="164" fontId="0" fillId="0" borderId="0" xfId="0" applyNumberFormat="1"/>
    <xf numFmtId="164" fontId="0" fillId="0" borderId="1" xfId="0" applyNumberFormat="1" applyBorder="1" applyAlignment="1">
      <alignment vertical="center"/>
    </xf>
    <xf numFmtId="0" fontId="0" fillId="2" borderId="1" xfId="0" applyFont="1" applyFill="1" applyBorder="1" applyAlignment="1">
      <alignment horizontal="left" vertical="center"/>
    </xf>
    <xf numFmtId="0" fontId="0" fillId="2" borderId="1" xfId="0" applyFont="1" applyFill="1" applyBorder="1" applyAlignment="1">
      <alignment horizontal="left" wrapText="1"/>
    </xf>
    <xf numFmtId="0" fontId="4" fillId="0" borderId="1" xfId="0" applyFont="1" applyBorder="1" applyAlignment="1">
      <alignment horizontal="center" vertical="center" wrapText="1"/>
    </xf>
    <xf numFmtId="166" fontId="10" fillId="2" borderId="1" xfId="78" applyNumberFormat="1" applyFont="1" applyFill="1" applyBorder="1" applyAlignment="1">
      <alignment horizontal="center" vertical="center"/>
    </xf>
    <xf numFmtId="0" fontId="4" fillId="5" borderId="2" xfId="0" applyFont="1" applyFill="1" applyBorder="1" applyAlignment="1">
      <alignment horizontal="center" vertical="center" wrapText="1"/>
    </xf>
    <xf numFmtId="164" fontId="0" fillId="0" borderId="1" xfId="1" applyFont="1" applyFill="1" applyBorder="1" applyAlignment="1">
      <alignment horizontal="center" vertical="center"/>
    </xf>
    <xf numFmtId="164" fontId="0" fillId="0" borderId="1" xfId="0" applyNumberFormat="1" applyFill="1" applyBorder="1" applyAlignment="1">
      <alignment vertical="center"/>
    </xf>
    <xf numFmtId="164" fontId="11" fillId="5" borderId="13" xfId="0" applyNumberFormat="1" applyFont="1" applyFill="1" applyBorder="1" applyAlignment="1"/>
    <xf numFmtId="0" fontId="3" fillId="0" borderId="14" xfId="0" applyFont="1" applyBorder="1" applyAlignment="1">
      <alignment horizontal="center"/>
    </xf>
    <xf numFmtId="0" fontId="3" fillId="0" borderId="15" xfId="0" applyFont="1" applyBorder="1" applyAlignment="1">
      <alignment horizontal="center"/>
    </xf>
    <xf numFmtId="0" fontId="3" fillId="0" borderId="13" xfId="0" applyFont="1" applyBorder="1" applyAlignment="1">
      <alignment horizontal="center"/>
    </xf>
    <xf numFmtId="0" fontId="2" fillId="0" borderId="1" xfId="0" applyFont="1" applyBorder="1" applyAlignment="1">
      <alignment horizontal="center"/>
    </xf>
    <xf numFmtId="0" fontId="0" fillId="0" borderId="0" xfId="0" applyBorder="1" applyAlignment="1">
      <alignment horizont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5" borderId="1" xfId="0" applyFont="1" applyFill="1" applyBorder="1" applyAlignment="1">
      <alignment horizontal="center" vertical="center"/>
    </xf>
    <xf numFmtId="0" fontId="3" fillId="7" borderId="1" xfId="0" applyFont="1" applyFill="1" applyBorder="1" applyAlignment="1">
      <alignment horizontal="center"/>
    </xf>
    <xf numFmtId="0" fontId="3" fillId="4" borderId="1" xfId="0" applyFont="1" applyFill="1" applyBorder="1" applyAlignment="1">
      <alignment horizontal="center"/>
    </xf>
    <xf numFmtId="0" fontId="2" fillId="5" borderId="14" xfId="0" applyFont="1" applyFill="1" applyBorder="1" applyAlignment="1">
      <alignment horizontal="center"/>
    </xf>
    <xf numFmtId="0" fontId="2" fillId="5" borderId="15" xfId="0" applyFont="1" applyFill="1" applyBorder="1" applyAlignment="1">
      <alignment horizontal="center"/>
    </xf>
    <xf numFmtId="0" fontId="2" fillId="6" borderId="1" xfId="0" applyFont="1" applyFill="1" applyBorder="1" applyAlignment="1">
      <alignment horizontal="center"/>
    </xf>
    <xf numFmtId="164" fontId="10" fillId="5" borderId="14" xfId="1" applyFont="1" applyFill="1" applyBorder="1" applyAlignment="1">
      <alignment horizontal="center" vertical="center"/>
    </xf>
    <xf numFmtId="164" fontId="10" fillId="5" borderId="15" xfId="1" applyFont="1" applyFill="1" applyBorder="1" applyAlignment="1">
      <alignment horizontal="center" vertical="center"/>
    </xf>
    <xf numFmtId="164" fontId="10" fillId="5" borderId="13" xfId="1" applyFont="1" applyFill="1" applyBorder="1" applyAlignment="1">
      <alignment horizontal="center" vertical="center"/>
    </xf>
  </cellXfs>
  <cellStyles count="79">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Moneda" xfId="78" builtinId="4"/>
    <cellStyle name="Moneda [0]" xfId="1" builtinId="7"/>
    <cellStyle name="Normal" xfId="0" builtinId="0"/>
  </cellStyles>
  <dxfs count="7">
    <dxf>
      <fill>
        <patternFill>
          <bgColor theme="4" tint="0.39994506668294322"/>
        </patternFill>
      </fill>
    </dxf>
    <dxf>
      <fill>
        <patternFill>
          <bgColor theme="4" tint="0.59996337778862885"/>
        </patternFill>
      </fill>
    </dxf>
    <dxf>
      <fill>
        <patternFill>
          <bgColor theme="4" tint="0.39994506668294322"/>
        </patternFill>
      </fill>
    </dxf>
    <dxf>
      <fill>
        <patternFill>
          <bgColor theme="4" tint="0.59996337778862885"/>
        </patternFill>
      </fill>
    </dxf>
    <dxf>
      <fill>
        <patternFill>
          <bgColor theme="4" tint="0.59996337778862885"/>
        </patternFill>
      </fill>
    </dxf>
    <dxf>
      <fill>
        <patternFill>
          <bgColor theme="4" tint="0.39994506668294322"/>
        </patternFill>
      </fill>
    </dxf>
    <dxf>
      <fill>
        <patternFill>
          <bgColor theme="4" tint="0.59996337778862885"/>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5"/>
  <sheetViews>
    <sheetView tabSelected="1" topLeftCell="D21" zoomScaleNormal="100" zoomScalePageLayoutView="60" workbookViewId="0">
      <selection activeCell="I21" sqref="I21"/>
    </sheetView>
  </sheetViews>
  <sheetFormatPr baseColWidth="10" defaultRowHeight="15.75" x14ac:dyDescent="0.25"/>
  <cols>
    <col min="1" max="1" width="22.125" style="1" customWidth="1"/>
    <col min="2" max="2" width="25.625" style="14" customWidth="1"/>
    <col min="3" max="3" width="61" customWidth="1"/>
    <col min="4" max="4" width="11.125" customWidth="1"/>
    <col min="5" max="5" width="18.375" customWidth="1"/>
    <col min="6" max="7" width="15" customWidth="1"/>
    <col min="8" max="8" width="19.375" customWidth="1"/>
    <col min="9" max="9" width="17.125" style="14" customWidth="1"/>
    <col min="10" max="10" width="4.375" customWidth="1"/>
    <col min="11" max="11" width="25.625" customWidth="1"/>
    <col min="12" max="12" width="17.125" customWidth="1"/>
    <col min="13" max="13" width="26.625" customWidth="1"/>
    <col min="14" max="14" width="21.625" customWidth="1"/>
    <col min="15" max="15" width="22.875" customWidth="1"/>
    <col min="16" max="16" width="4.125" customWidth="1"/>
    <col min="17" max="17" width="17" customWidth="1"/>
    <col min="18" max="18" width="17.125" customWidth="1"/>
    <col min="19" max="19" width="18.125" customWidth="1"/>
    <col min="20" max="20" width="21.625" customWidth="1"/>
    <col min="21" max="21" width="22.875" customWidth="1"/>
    <col min="22" max="22" width="4.375" customWidth="1"/>
    <col min="23" max="23" width="17" bestFit="1" customWidth="1"/>
    <col min="24" max="24" width="17.125" bestFit="1" customWidth="1"/>
    <col min="25" max="25" width="18.125" bestFit="1" customWidth="1"/>
    <col min="26" max="26" width="21.625" bestFit="1" customWidth="1"/>
    <col min="27" max="27" width="22.875" bestFit="1" customWidth="1"/>
    <col min="28" max="28" width="4.375" customWidth="1"/>
    <col min="29" max="29" width="17" bestFit="1" customWidth="1"/>
    <col min="30" max="30" width="17.125" bestFit="1" customWidth="1"/>
    <col min="31" max="31" width="18.125" bestFit="1" customWidth="1"/>
    <col min="32" max="32" width="21.625" bestFit="1" customWidth="1"/>
    <col min="33" max="33" width="22.875" bestFit="1" customWidth="1"/>
  </cols>
  <sheetData>
    <row r="1" spans="1:33" ht="21" customHeight="1" x14ac:dyDescent="0.25">
      <c r="A1" s="39"/>
      <c r="B1" s="39"/>
      <c r="C1" s="39"/>
      <c r="D1" s="39"/>
      <c r="E1" s="39"/>
      <c r="F1" s="39"/>
      <c r="G1" s="39"/>
      <c r="H1" s="39"/>
    </row>
    <row r="2" spans="1:33" ht="23.25" customHeight="1" x14ac:dyDescent="0.25">
      <c r="A2" s="53" t="s">
        <v>10</v>
      </c>
      <c r="B2" s="53"/>
      <c r="C2" s="53"/>
      <c r="D2" s="53"/>
      <c r="E2" s="53"/>
      <c r="F2" s="53"/>
      <c r="G2" s="53"/>
      <c r="H2" s="53"/>
      <c r="I2" s="53"/>
    </row>
    <row r="3" spans="1:33" ht="23.25" customHeight="1" x14ac:dyDescent="0.25">
      <c r="A3" s="54" t="s">
        <v>30</v>
      </c>
      <c r="B3" s="54"/>
      <c r="C3" s="54"/>
      <c r="D3" s="54"/>
      <c r="E3" s="54"/>
      <c r="F3" s="54"/>
      <c r="G3" s="54"/>
      <c r="H3" s="54"/>
      <c r="I3" s="54"/>
    </row>
    <row r="4" spans="1:33" ht="23.25" customHeight="1" x14ac:dyDescent="0.25">
      <c r="A4" s="54" t="s">
        <v>15</v>
      </c>
      <c r="B4" s="54"/>
      <c r="C4" s="54"/>
      <c r="D4" s="54"/>
      <c r="E4" s="54"/>
      <c r="F4" s="54"/>
      <c r="G4" s="54"/>
      <c r="H4" s="54"/>
      <c r="I4" s="54"/>
      <c r="K4" s="38" t="s">
        <v>82</v>
      </c>
      <c r="L4" s="38"/>
      <c r="M4" s="38"/>
      <c r="N4" s="38"/>
      <c r="O4" s="38"/>
      <c r="Q4" s="38" t="s">
        <v>83</v>
      </c>
      <c r="R4" s="38"/>
      <c r="S4" s="38"/>
      <c r="T4" s="38"/>
      <c r="U4" s="38"/>
      <c r="W4" s="35" t="s">
        <v>84</v>
      </c>
      <c r="X4" s="36"/>
      <c r="Y4" s="36"/>
      <c r="Z4" s="36"/>
      <c r="AA4" s="37"/>
      <c r="AC4" s="35" t="s">
        <v>85</v>
      </c>
      <c r="AD4" s="36"/>
      <c r="AE4" s="36"/>
      <c r="AF4" s="36"/>
      <c r="AG4" s="37"/>
    </row>
    <row r="5" spans="1:33" ht="23.25" customHeight="1" x14ac:dyDescent="0.25">
      <c r="A5" s="55" t="s">
        <v>69</v>
      </c>
      <c r="B5" s="56"/>
      <c r="C5" s="56"/>
      <c r="D5" s="57" t="s">
        <v>81</v>
      </c>
      <c r="E5" s="57"/>
      <c r="F5" s="57"/>
      <c r="G5" s="57"/>
      <c r="H5" s="57"/>
      <c r="I5" s="57"/>
      <c r="K5" s="38" t="s">
        <v>70</v>
      </c>
      <c r="L5" s="38"/>
      <c r="M5" s="38"/>
      <c r="N5" s="38"/>
      <c r="O5" s="38"/>
      <c r="Q5" s="38" t="s">
        <v>71</v>
      </c>
      <c r="R5" s="38"/>
      <c r="S5" s="38"/>
      <c r="T5" s="38"/>
      <c r="U5" s="38"/>
      <c r="W5" s="38" t="s">
        <v>72</v>
      </c>
      <c r="X5" s="38"/>
      <c r="Y5" s="38"/>
      <c r="Z5" s="38"/>
      <c r="AA5" s="38"/>
      <c r="AC5" s="38" t="s">
        <v>73</v>
      </c>
      <c r="AD5" s="38"/>
      <c r="AE5" s="38"/>
      <c r="AF5" s="38"/>
      <c r="AG5" s="38"/>
    </row>
    <row r="6" spans="1:33" ht="45" x14ac:dyDescent="0.25">
      <c r="A6" s="23" t="s">
        <v>17</v>
      </c>
      <c r="B6" s="24" t="s">
        <v>0</v>
      </c>
      <c r="C6" s="24" t="s">
        <v>1</v>
      </c>
      <c r="D6" s="24" t="s">
        <v>64</v>
      </c>
      <c r="E6" s="31" t="s">
        <v>80</v>
      </c>
      <c r="F6" s="31" t="s">
        <v>79</v>
      </c>
      <c r="G6" s="31" t="s">
        <v>78</v>
      </c>
      <c r="H6" s="31" t="s">
        <v>77</v>
      </c>
      <c r="I6" s="31" t="s">
        <v>76</v>
      </c>
      <c r="K6" s="29" t="s">
        <v>31</v>
      </c>
      <c r="L6" s="29" t="s">
        <v>32</v>
      </c>
      <c r="M6" s="29" t="s">
        <v>33</v>
      </c>
      <c r="N6" s="29" t="s">
        <v>34</v>
      </c>
      <c r="O6" s="29" t="s">
        <v>47</v>
      </c>
      <c r="Q6" s="29" t="s">
        <v>31</v>
      </c>
      <c r="R6" s="29" t="s">
        <v>32</v>
      </c>
      <c r="S6" s="29" t="s">
        <v>33</v>
      </c>
      <c r="T6" s="29" t="s">
        <v>34</v>
      </c>
      <c r="U6" s="29" t="s">
        <v>47</v>
      </c>
      <c r="W6" s="29" t="s">
        <v>31</v>
      </c>
      <c r="X6" s="29" t="s">
        <v>32</v>
      </c>
      <c r="Y6" s="29" t="s">
        <v>33</v>
      </c>
      <c r="Z6" s="29" t="s">
        <v>34</v>
      </c>
      <c r="AA6" s="29" t="s">
        <v>47</v>
      </c>
      <c r="AC6" s="29" t="s">
        <v>31</v>
      </c>
      <c r="AD6" s="29" t="s">
        <v>32</v>
      </c>
      <c r="AE6" s="29" t="s">
        <v>33</v>
      </c>
      <c r="AF6" s="29" t="s">
        <v>34</v>
      </c>
      <c r="AG6" s="29" t="s">
        <v>47</v>
      </c>
    </row>
    <row r="7" spans="1:33" ht="31.5" x14ac:dyDescent="0.25">
      <c r="A7" s="49" t="s">
        <v>18</v>
      </c>
      <c r="B7" s="15" t="s">
        <v>29</v>
      </c>
      <c r="C7" s="7" t="s">
        <v>35</v>
      </c>
      <c r="D7" s="2">
        <v>200</v>
      </c>
      <c r="E7" s="3">
        <f>(K7+Q7+W7+AC7)/4</f>
        <v>10250</v>
      </c>
      <c r="F7" s="3">
        <f>E7*19%</f>
        <v>1947.5</v>
      </c>
      <c r="G7" s="3">
        <f>F7+E7</f>
        <v>12197.5</v>
      </c>
      <c r="H7" s="3">
        <f>E7*D7</f>
        <v>2050000</v>
      </c>
      <c r="I7" s="26">
        <f>H7*0.19+H7</f>
        <v>2439500</v>
      </c>
      <c r="J7" s="25"/>
      <c r="K7" s="3">
        <v>10000</v>
      </c>
      <c r="L7" s="3">
        <v>1900</v>
      </c>
      <c r="M7" s="3">
        <v>11900</v>
      </c>
      <c r="N7" s="3">
        <v>2000000</v>
      </c>
      <c r="O7" s="26">
        <v>2380000</v>
      </c>
      <c r="Q7" s="3">
        <v>8000</v>
      </c>
      <c r="R7" s="3">
        <v>1520</v>
      </c>
      <c r="S7" s="3">
        <v>9520</v>
      </c>
      <c r="T7" s="3">
        <v>1600000</v>
      </c>
      <c r="U7" s="26">
        <f>T7*0.19+T7</f>
        <v>1904000</v>
      </c>
      <c r="W7" s="3">
        <v>11000</v>
      </c>
      <c r="X7" s="3">
        <v>2090</v>
      </c>
      <c r="Y7" s="3">
        <v>13090</v>
      </c>
      <c r="Z7" s="3">
        <v>2200000</v>
      </c>
      <c r="AA7" s="26">
        <v>2618000</v>
      </c>
      <c r="AC7" s="3">
        <v>12000</v>
      </c>
      <c r="AD7" s="3">
        <v>2280</v>
      </c>
      <c r="AE7" s="3">
        <v>14280</v>
      </c>
      <c r="AF7" s="3">
        <v>2400000</v>
      </c>
      <c r="AG7" s="26">
        <v>2856000</v>
      </c>
    </row>
    <row r="8" spans="1:33" ht="47.25" x14ac:dyDescent="0.25">
      <c r="A8" s="50"/>
      <c r="B8" s="15" t="s">
        <v>23</v>
      </c>
      <c r="C8" s="4" t="s">
        <v>9</v>
      </c>
      <c r="D8" s="2">
        <v>200</v>
      </c>
      <c r="E8" s="3">
        <f>(K8+Q8+W8+AC8)/4</f>
        <v>10750</v>
      </c>
      <c r="F8" s="3">
        <f t="shared" ref="F8:F63" si="0">E8*19%</f>
        <v>2042.5</v>
      </c>
      <c r="G8" s="3">
        <f t="shared" ref="G8:G63" si="1">F8+E8</f>
        <v>12792.5</v>
      </c>
      <c r="H8" s="3">
        <f t="shared" ref="H8:H63" si="2">E8*D8</f>
        <v>2150000</v>
      </c>
      <c r="I8" s="26">
        <f>H8*0.19+H8</f>
        <v>2558500</v>
      </c>
      <c r="K8" s="3">
        <v>7000</v>
      </c>
      <c r="L8" s="3">
        <v>1330</v>
      </c>
      <c r="M8" s="3">
        <v>8330</v>
      </c>
      <c r="N8" s="3">
        <v>1400000</v>
      </c>
      <c r="O8" s="26">
        <v>1666000</v>
      </c>
      <c r="Q8" s="3">
        <v>8000</v>
      </c>
      <c r="R8" s="3">
        <v>1520</v>
      </c>
      <c r="S8" s="3">
        <v>9520</v>
      </c>
      <c r="T8" s="3">
        <v>1600000</v>
      </c>
      <c r="U8" s="26">
        <f>T8*0.19+T8</f>
        <v>1904000</v>
      </c>
      <c r="W8" s="3">
        <v>8000</v>
      </c>
      <c r="X8" s="3">
        <v>1520</v>
      </c>
      <c r="Y8" s="3">
        <v>9520</v>
      </c>
      <c r="Z8" s="3">
        <v>1600000</v>
      </c>
      <c r="AA8" s="26">
        <v>1904000</v>
      </c>
      <c r="AC8" s="3">
        <v>20000</v>
      </c>
      <c r="AD8" s="3">
        <v>3800</v>
      </c>
      <c r="AE8" s="3">
        <v>23800</v>
      </c>
      <c r="AF8" s="3">
        <v>4000000</v>
      </c>
      <c r="AG8" s="26">
        <v>4760000</v>
      </c>
    </row>
    <row r="9" spans="1:33" ht="78.75" x14ac:dyDescent="0.25">
      <c r="A9" s="50"/>
      <c r="B9" s="15" t="s">
        <v>19</v>
      </c>
      <c r="C9" s="9" t="s">
        <v>43</v>
      </c>
      <c r="D9" s="2">
        <v>200</v>
      </c>
      <c r="E9" s="3">
        <f t="shared" ref="E9:E61" si="3">(K9+Q9+W9+AC9)/4</f>
        <v>17250</v>
      </c>
      <c r="F9" s="3">
        <f t="shared" si="0"/>
        <v>3277.5</v>
      </c>
      <c r="G9" s="3">
        <f t="shared" si="1"/>
        <v>20527.5</v>
      </c>
      <c r="H9" s="3">
        <f t="shared" si="2"/>
        <v>3450000</v>
      </c>
      <c r="I9" s="26">
        <f t="shared" ref="I9:I63" si="4">H9*0.19+H9</f>
        <v>4105500</v>
      </c>
      <c r="K9" s="3">
        <v>17000</v>
      </c>
      <c r="L9" s="3">
        <v>3230</v>
      </c>
      <c r="M9" s="3">
        <v>20230</v>
      </c>
      <c r="N9" s="3">
        <v>3400000</v>
      </c>
      <c r="O9" s="26">
        <v>4046000</v>
      </c>
      <c r="Q9" s="3">
        <v>18000</v>
      </c>
      <c r="R9" s="3">
        <v>3420</v>
      </c>
      <c r="S9" s="3">
        <v>21420</v>
      </c>
      <c r="T9" s="3">
        <v>3600000</v>
      </c>
      <c r="U9" s="26">
        <f t="shared" ref="U9:U20" si="5">T9*0.19+T9</f>
        <v>4284000</v>
      </c>
      <c r="W9" s="3">
        <v>20000</v>
      </c>
      <c r="X9" s="3">
        <v>3800</v>
      </c>
      <c r="Y9" s="3">
        <v>23800</v>
      </c>
      <c r="Z9" s="3">
        <v>4000000</v>
      </c>
      <c r="AA9" s="26">
        <v>4760000</v>
      </c>
      <c r="AC9" s="3">
        <v>14000</v>
      </c>
      <c r="AD9" s="3">
        <v>2660</v>
      </c>
      <c r="AE9" s="3">
        <v>16660</v>
      </c>
      <c r="AF9" s="3">
        <v>2800000</v>
      </c>
      <c r="AG9" s="26">
        <v>3332000</v>
      </c>
    </row>
    <row r="10" spans="1:33" ht="31.5" x14ac:dyDescent="0.25">
      <c r="A10" s="50"/>
      <c r="B10" s="15" t="s">
        <v>16</v>
      </c>
      <c r="C10" s="7" t="s">
        <v>44</v>
      </c>
      <c r="D10" s="2">
        <v>200</v>
      </c>
      <c r="E10" s="3">
        <f t="shared" si="3"/>
        <v>14750</v>
      </c>
      <c r="F10" s="3">
        <f t="shared" si="0"/>
        <v>2802.5</v>
      </c>
      <c r="G10" s="3">
        <f t="shared" si="1"/>
        <v>17552.5</v>
      </c>
      <c r="H10" s="3">
        <f t="shared" si="2"/>
        <v>2950000</v>
      </c>
      <c r="I10" s="26">
        <f t="shared" si="4"/>
        <v>3510500</v>
      </c>
      <c r="K10" s="3">
        <v>17000</v>
      </c>
      <c r="L10" s="3">
        <v>3230</v>
      </c>
      <c r="M10" s="3">
        <v>20230</v>
      </c>
      <c r="N10" s="3">
        <v>3400000</v>
      </c>
      <c r="O10" s="26">
        <v>4046000</v>
      </c>
      <c r="Q10" s="3">
        <v>15000</v>
      </c>
      <c r="R10" s="3">
        <v>2850</v>
      </c>
      <c r="S10" s="3">
        <v>17850</v>
      </c>
      <c r="T10" s="3">
        <v>3000000</v>
      </c>
      <c r="U10" s="26">
        <f t="shared" si="5"/>
        <v>3570000</v>
      </c>
      <c r="W10" s="3">
        <v>15000</v>
      </c>
      <c r="X10" s="3">
        <v>2850</v>
      </c>
      <c r="Y10" s="3">
        <v>17850</v>
      </c>
      <c r="Z10" s="3">
        <v>3000000</v>
      </c>
      <c r="AA10" s="26">
        <v>3570000</v>
      </c>
      <c r="AC10" s="3">
        <v>12000</v>
      </c>
      <c r="AD10" s="3">
        <v>2280</v>
      </c>
      <c r="AE10" s="3">
        <v>14280</v>
      </c>
      <c r="AF10" s="3">
        <v>2400000</v>
      </c>
      <c r="AG10" s="26">
        <v>2856000</v>
      </c>
    </row>
    <row r="11" spans="1:33" ht="31.5" x14ac:dyDescent="0.25">
      <c r="A11" s="50"/>
      <c r="B11" s="15" t="s">
        <v>24</v>
      </c>
      <c r="C11" s="1" t="s">
        <v>36</v>
      </c>
      <c r="D11" s="2">
        <v>200</v>
      </c>
      <c r="E11" s="3">
        <f t="shared" si="3"/>
        <v>5125</v>
      </c>
      <c r="F11" s="3">
        <f t="shared" si="0"/>
        <v>973.75</v>
      </c>
      <c r="G11" s="3">
        <f t="shared" si="1"/>
        <v>6098.75</v>
      </c>
      <c r="H11" s="3">
        <f t="shared" si="2"/>
        <v>1025000</v>
      </c>
      <c r="I11" s="26">
        <f t="shared" si="4"/>
        <v>1219750</v>
      </c>
      <c r="K11" s="3">
        <v>2500</v>
      </c>
      <c r="L11" s="3">
        <v>475</v>
      </c>
      <c r="M11" s="3">
        <v>2975</v>
      </c>
      <c r="N11" s="3">
        <v>500000</v>
      </c>
      <c r="O11" s="26">
        <v>595000</v>
      </c>
      <c r="Q11" s="3">
        <v>2500</v>
      </c>
      <c r="R11" s="3">
        <v>475</v>
      </c>
      <c r="S11" s="3">
        <v>2975</v>
      </c>
      <c r="T11" s="3">
        <v>500000</v>
      </c>
      <c r="U11" s="26">
        <f t="shared" si="5"/>
        <v>595000</v>
      </c>
      <c r="W11" s="3">
        <v>2500</v>
      </c>
      <c r="X11" s="3">
        <v>475</v>
      </c>
      <c r="Y11" s="3">
        <v>2975</v>
      </c>
      <c r="Z11" s="3">
        <v>500000</v>
      </c>
      <c r="AA11" s="26">
        <v>595000</v>
      </c>
      <c r="AC11" s="3">
        <v>13000</v>
      </c>
      <c r="AD11" s="3">
        <v>2470</v>
      </c>
      <c r="AE11" s="3">
        <v>15470</v>
      </c>
      <c r="AF11" s="3">
        <v>2600000</v>
      </c>
      <c r="AG11" s="26">
        <v>3094000</v>
      </c>
    </row>
    <row r="12" spans="1:33" ht="63" x14ac:dyDescent="0.25">
      <c r="A12" s="50"/>
      <c r="B12" s="15" t="s">
        <v>37</v>
      </c>
      <c r="C12" s="9" t="s">
        <v>65</v>
      </c>
      <c r="D12" s="2">
        <v>70</v>
      </c>
      <c r="E12" s="3">
        <f t="shared" si="3"/>
        <v>39250</v>
      </c>
      <c r="F12" s="3">
        <f t="shared" si="0"/>
        <v>7457.5</v>
      </c>
      <c r="G12" s="3">
        <f t="shared" si="1"/>
        <v>46707.5</v>
      </c>
      <c r="H12" s="3">
        <f t="shared" si="2"/>
        <v>2747500</v>
      </c>
      <c r="I12" s="26">
        <f t="shared" si="4"/>
        <v>3269525</v>
      </c>
      <c r="K12" s="3">
        <v>55000</v>
      </c>
      <c r="L12" s="3">
        <v>10450</v>
      </c>
      <c r="M12" s="3">
        <v>65450</v>
      </c>
      <c r="N12" s="3">
        <v>3850000</v>
      </c>
      <c r="O12" s="26">
        <v>4581500</v>
      </c>
      <c r="Q12" s="3">
        <v>30000</v>
      </c>
      <c r="R12" s="3">
        <v>5700</v>
      </c>
      <c r="S12" s="3">
        <v>35000</v>
      </c>
      <c r="T12" s="3">
        <v>2100000</v>
      </c>
      <c r="U12" s="26">
        <f t="shared" si="5"/>
        <v>2499000</v>
      </c>
      <c r="W12" s="3">
        <v>27000</v>
      </c>
      <c r="X12" s="3">
        <v>5130</v>
      </c>
      <c r="Y12" s="3">
        <v>32130</v>
      </c>
      <c r="Z12" s="3">
        <v>1890000</v>
      </c>
      <c r="AA12" s="26">
        <v>2249100</v>
      </c>
      <c r="AC12" s="3">
        <v>45000</v>
      </c>
      <c r="AD12" s="3">
        <v>8550</v>
      </c>
      <c r="AE12" s="3">
        <v>53550</v>
      </c>
      <c r="AF12" s="3">
        <v>3150000</v>
      </c>
      <c r="AG12" s="26">
        <v>3748500</v>
      </c>
    </row>
    <row r="13" spans="1:33" ht="93" customHeight="1" x14ac:dyDescent="0.25">
      <c r="A13" s="50"/>
      <c r="B13" s="15" t="s">
        <v>38</v>
      </c>
      <c r="C13" s="5" t="s">
        <v>45</v>
      </c>
      <c r="D13" s="2">
        <v>65</v>
      </c>
      <c r="E13" s="3">
        <f t="shared" si="3"/>
        <v>36750</v>
      </c>
      <c r="F13" s="3">
        <f t="shared" si="0"/>
        <v>6982.5</v>
      </c>
      <c r="G13" s="3">
        <f t="shared" si="1"/>
        <v>43732.5</v>
      </c>
      <c r="H13" s="3">
        <f t="shared" si="2"/>
        <v>2388750</v>
      </c>
      <c r="I13" s="26">
        <f t="shared" si="4"/>
        <v>2842612.5</v>
      </c>
      <c r="K13" s="3">
        <v>36000</v>
      </c>
      <c r="L13" s="3">
        <v>6840</v>
      </c>
      <c r="M13" s="3">
        <v>42840</v>
      </c>
      <c r="N13" s="3">
        <v>2340000</v>
      </c>
      <c r="O13" s="26">
        <v>2784600</v>
      </c>
      <c r="Q13" s="3">
        <v>35000</v>
      </c>
      <c r="R13" s="3">
        <v>6650</v>
      </c>
      <c r="S13" s="3">
        <v>41650</v>
      </c>
      <c r="T13" s="3">
        <v>2275000</v>
      </c>
      <c r="U13" s="26">
        <f t="shared" si="5"/>
        <v>2707250</v>
      </c>
      <c r="W13" s="3">
        <v>36000</v>
      </c>
      <c r="X13" s="3">
        <v>6840</v>
      </c>
      <c r="Y13" s="3">
        <v>42840</v>
      </c>
      <c r="Z13" s="3">
        <v>2340000</v>
      </c>
      <c r="AA13" s="26">
        <v>2784600</v>
      </c>
      <c r="AC13" s="3">
        <v>40000</v>
      </c>
      <c r="AD13" s="3">
        <v>7600</v>
      </c>
      <c r="AE13" s="3">
        <v>47600</v>
      </c>
      <c r="AF13" s="3">
        <v>2600000</v>
      </c>
      <c r="AG13" s="26">
        <v>3094000</v>
      </c>
    </row>
    <row r="14" spans="1:33" ht="47.25" x14ac:dyDescent="0.25">
      <c r="A14" s="50"/>
      <c r="B14" s="15" t="s">
        <v>48</v>
      </c>
      <c r="C14" s="10" t="s">
        <v>5</v>
      </c>
      <c r="D14" s="2">
        <v>65</v>
      </c>
      <c r="E14" s="3">
        <f t="shared" si="3"/>
        <v>56750</v>
      </c>
      <c r="F14" s="3">
        <f t="shared" si="0"/>
        <v>10782.5</v>
      </c>
      <c r="G14" s="3">
        <f t="shared" si="1"/>
        <v>67532.5</v>
      </c>
      <c r="H14" s="3">
        <f t="shared" si="2"/>
        <v>3688750</v>
      </c>
      <c r="I14" s="26">
        <f t="shared" si="4"/>
        <v>4389612.5</v>
      </c>
      <c r="K14" s="3">
        <v>95000</v>
      </c>
      <c r="L14" s="3">
        <v>18050</v>
      </c>
      <c r="M14" s="3">
        <v>113050</v>
      </c>
      <c r="N14" s="3">
        <v>6175000</v>
      </c>
      <c r="O14" s="26">
        <v>7348250</v>
      </c>
      <c r="Q14" s="3">
        <v>35000</v>
      </c>
      <c r="R14" s="3">
        <v>6650</v>
      </c>
      <c r="S14" s="3">
        <v>41650</v>
      </c>
      <c r="T14" s="3">
        <v>2275000</v>
      </c>
      <c r="U14" s="26">
        <f t="shared" si="5"/>
        <v>2707250</v>
      </c>
      <c r="W14" s="3">
        <v>59000</v>
      </c>
      <c r="X14" s="3">
        <v>11210</v>
      </c>
      <c r="Y14" s="3">
        <v>70210</v>
      </c>
      <c r="Z14" s="3">
        <v>3835000</v>
      </c>
      <c r="AA14" s="26">
        <v>4563650</v>
      </c>
      <c r="AC14" s="3">
        <v>38000</v>
      </c>
      <c r="AD14" s="3">
        <v>7220</v>
      </c>
      <c r="AE14" s="3">
        <v>45220</v>
      </c>
      <c r="AF14" s="3">
        <v>2470000</v>
      </c>
      <c r="AG14" s="26">
        <v>2939300</v>
      </c>
    </row>
    <row r="15" spans="1:33" ht="47.25" x14ac:dyDescent="0.25">
      <c r="A15" s="50"/>
      <c r="B15" s="15" t="s">
        <v>46</v>
      </c>
      <c r="C15" s="9" t="s">
        <v>26</v>
      </c>
      <c r="D15" s="2">
        <v>200</v>
      </c>
      <c r="E15" s="3">
        <f t="shared" si="3"/>
        <v>11000</v>
      </c>
      <c r="F15" s="3">
        <f t="shared" si="0"/>
        <v>2090</v>
      </c>
      <c r="G15" s="3">
        <f t="shared" si="1"/>
        <v>13090</v>
      </c>
      <c r="H15" s="3">
        <f t="shared" si="2"/>
        <v>2200000</v>
      </c>
      <c r="I15" s="26">
        <f t="shared" si="4"/>
        <v>2618000</v>
      </c>
      <c r="K15" s="3">
        <v>10500</v>
      </c>
      <c r="L15" s="3">
        <v>1995</v>
      </c>
      <c r="M15" s="3">
        <v>12495</v>
      </c>
      <c r="N15" s="3">
        <v>2100000</v>
      </c>
      <c r="O15" s="26">
        <v>2499000</v>
      </c>
      <c r="Q15" s="3">
        <v>11000</v>
      </c>
      <c r="R15" s="3">
        <v>2090</v>
      </c>
      <c r="S15" s="3">
        <v>13090</v>
      </c>
      <c r="T15" s="3">
        <v>2200000</v>
      </c>
      <c r="U15" s="26">
        <f t="shared" si="5"/>
        <v>2618000</v>
      </c>
      <c r="W15" s="3">
        <v>11500</v>
      </c>
      <c r="X15" s="3">
        <v>2185</v>
      </c>
      <c r="Y15" s="3">
        <v>13685</v>
      </c>
      <c r="Z15" s="3">
        <v>2300000</v>
      </c>
      <c r="AA15" s="26">
        <v>2737000</v>
      </c>
      <c r="AC15" s="3">
        <v>11000</v>
      </c>
      <c r="AD15" s="3">
        <v>2090</v>
      </c>
      <c r="AE15" s="3">
        <v>13090</v>
      </c>
      <c r="AF15" s="3">
        <v>2200000</v>
      </c>
      <c r="AG15" s="26">
        <v>2618000</v>
      </c>
    </row>
    <row r="16" spans="1:33" ht="31.5" x14ac:dyDescent="0.25">
      <c r="A16" s="50"/>
      <c r="B16" s="15" t="s">
        <v>20</v>
      </c>
      <c r="C16" s="9" t="s">
        <v>49</v>
      </c>
      <c r="D16" s="2">
        <v>200</v>
      </c>
      <c r="E16" s="3">
        <f t="shared" si="3"/>
        <v>5550</v>
      </c>
      <c r="F16" s="3">
        <f t="shared" si="0"/>
        <v>1054.5</v>
      </c>
      <c r="G16" s="3">
        <f t="shared" si="1"/>
        <v>6604.5</v>
      </c>
      <c r="H16" s="3">
        <f t="shared" si="2"/>
        <v>1110000</v>
      </c>
      <c r="I16" s="26">
        <f t="shared" si="4"/>
        <v>1320900</v>
      </c>
      <c r="K16" s="3">
        <v>5600</v>
      </c>
      <c r="L16" s="3">
        <v>1064</v>
      </c>
      <c r="M16" s="3">
        <v>6664</v>
      </c>
      <c r="N16" s="3">
        <v>1120000</v>
      </c>
      <c r="O16" s="26">
        <v>1332800</v>
      </c>
      <c r="Q16" s="3">
        <v>5000</v>
      </c>
      <c r="R16" s="3">
        <v>950</v>
      </c>
      <c r="S16" s="3">
        <v>5950</v>
      </c>
      <c r="T16" s="3">
        <v>1000000</v>
      </c>
      <c r="U16" s="26">
        <f t="shared" si="5"/>
        <v>1190000</v>
      </c>
      <c r="W16" s="3">
        <v>5600</v>
      </c>
      <c r="X16" s="3">
        <v>1064</v>
      </c>
      <c r="Y16" s="3">
        <v>6664</v>
      </c>
      <c r="Z16" s="3">
        <v>1120000</v>
      </c>
      <c r="AA16" s="26">
        <v>1332800</v>
      </c>
      <c r="AC16" s="3">
        <v>6000</v>
      </c>
      <c r="AD16" s="3">
        <v>1140</v>
      </c>
      <c r="AE16" s="3">
        <v>7140</v>
      </c>
      <c r="AF16" s="3">
        <v>1200000</v>
      </c>
      <c r="AG16" s="26">
        <v>1428000</v>
      </c>
    </row>
    <row r="17" spans="1:33" ht="72.95" customHeight="1" x14ac:dyDescent="0.25">
      <c r="A17" s="50"/>
      <c r="B17" s="15" t="s">
        <v>21</v>
      </c>
      <c r="C17" s="9" t="s">
        <v>50</v>
      </c>
      <c r="D17" s="2">
        <v>200</v>
      </c>
      <c r="E17" s="3">
        <f t="shared" si="3"/>
        <v>22125</v>
      </c>
      <c r="F17" s="3">
        <f t="shared" si="0"/>
        <v>4203.75</v>
      </c>
      <c r="G17" s="3">
        <f t="shared" si="1"/>
        <v>26328.75</v>
      </c>
      <c r="H17" s="3">
        <f t="shared" si="2"/>
        <v>4425000</v>
      </c>
      <c r="I17" s="26">
        <f t="shared" si="4"/>
        <v>5265750</v>
      </c>
      <c r="K17" s="3">
        <v>20000</v>
      </c>
      <c r="L17" s="3">
        <v>3800</v>
      </c>
      <c r="M17" s="3">
        <v>23800</v>
      </c>
      <c r="N17" s="3">
        <v>4000000</v>
      </c>
      <c r="O17" s="26">
        <v>4760000</v>
      </c>
      <c r="Q17" s="3">
        <v>22000</v>
      </c>
      <c r="R17" s="3">
        <v>4180</v>
      </c>
      <c r="S17" s="3">
        <v>26180</v>
      </c>
      <c r="T17" s="3">
        <v>4400000</v>
      </c>
      <c r="U17" s="26">
        <f t="shared" si="5"/>
        <v>5236000</v>
      </c>
      <c r="W17" s="3">
        <v>23500</v>
      </c>
      <c r="X17" s="3">
        <v>4465</v>
      </c>
      <c r="Y17" s="3">
        <v>27965</v>
      </c>
      <c r="Z17" s="3">
        <v>4700000</v>
      </c>
      <c r="AA17" s="26">
        <v>5593000</v>
      </c>
      <c r="AC17" s="3">
        <v>23000</v>
      </c>
      <c r="AD17" s="3">
        <v>4370</v>
      </c>
      <c r="AE17" s="3">
        <v>27370</v>
      </c>
      <c r="AF17" s="3">
        <v>4600000</v>
      </c>
      <c r="AG17" s="26">
        <v>5474000</v>
      </c>
    </row>
    <row r="18" spans="1:33" ht="69" customHeight="1" x14ac:dyDescent="0.25">
      <c r="A18" s="50"/>
      <c r="B18" s="15" t="s">
        <v>8</v>
      </c>
      <c r="C18" s="9" t="s">
        <v>68</v>
      </c>
      <c r="D18" s="2">
        <v>200</v>
      </c>
      <c r="E18" s="3">
        <f t="shared" si="3"/>
        <v>28500</v>
      </c>
      <c r="F18" s="3">
        <f t="shared" si="0"/>
        <v>5415</v>
      </c>
      <c r="G18" s="3">
        <f t="shared" si="1"/>
        <v>33915</v>
      </c>
      <c r="H18" s="3">
        <f t="shared" si="2"/>
        <v>5700000</v>
      </c>
      <c r="I18" s="26">
        <f t="shared" si="4"/>
        <v>6783000</v>
      </c>
      <c r="K18" s="3">
        <v>19000</v>
      </c>
      <c r="L18" s="3">
        <v>3610</v>
      </c>
      <c r="M18" s="3">
        <v>22610</v>
      </c>
      <c r="N18" s="3">
        <v>3800000</v>
      </c>
      <c r="O18" s="26">
        <v>4522000</v>
      </c>
      <c r="Q18" s="3">
        <v>30000</v>
      </c>
      <c r="R18" s="3">
        <v>5700</v>
      </c>
      <c r="S18" s="3">
        <v>35700</v>
      </c>
      <c r="T18" s="3">
        <v>6000000</v>
      </c>
      <c r="U18" s="26">
        <f t="shared" si="5"/>
        <v>7140000</v>
      </c>
      <c r="W18" s="3">
        <v>30000</v>
      </c>
      <c r="X18" s="3">
        <v>5700</v>
      </c>
      <c r="Y18" s="3">
        <v>35700</v>
      </c>
      <c r="Z18" s="3">
        <v>6000000</v>
      </c>
      <c r="AA18" s="26">
        <v>7140000</v>
      </c>
      <c r="AC18" s="3">
        <v>35000</v>
      </c>
      <c r="AD18" s="3">
        <v>6650</v>
      </c>
      <c r="AE18" s="3">
        <v>41650</v>
      </c>
      <c r="AF18" s="3">
        <v>7000000</v>
      </c>
      <c r="AG18" s="26">
        <v>8330000</v>
      </c>
    </row>
    <row r="19" spans="1:33" ht="31.5" x14ac:dyDescent="0.25">
      <c r="A19" s="50"/>
      <c r="B19" s="11" t="s">
        <v>3</v>
      </c>
      <c r="C19" s="9" t="s">
        <v>51</v>
      </c>
      <c r="D19" s="2">
        <v>200</v>
      </c>
      <c r="E19" s="3">
        <f t="shared" si="3"/>
        <v>10375</v>
      </c>
      <c r="F19" s="3">
        <f t="shared" si="0"/>
        <v>1971.25</v>
      </c>
      <c r="G19" s="3">
        <f t="shared" si="1"/>
        <v>12346.25</v>
      </c>
      <c r="H19" s="3">
        <f t="shared" si="2"/>
        <v>2075000</v>
      </c>
      <c r="I19" s="26">
        <f t="shared" si="4"/>
        <v>2469250</v>
      </c>
      <c r="K19" s="3">
        <v>14000</v>
      </c>
      <c r="L19" s="3">
        <v>2660</v>
      </c>
      <c r="M19" s="3">
        <v>16660</v>
      </c>
      <c r="N19" s="3">
        <v>2800000</v>
      </c>
      <c r="O19" s="26">
        <v>3332000</v>
      </c>
      <c r="Q19" s="3">
        <v>10000</v>
      </c>
      <c r="R19" s="3">
        <v>1900</v>
      </c>
      <c r="S19" s="3">
        <v>11900</v>
      </c>
      <c r="T19" s="3">
        <v>2000000</v>
      </c>
      <c r="U19" s="26">
        <f t="shared" si="5"/>
        <v>2380000</v>
      </c>
      <c r="W19" s="3">
        <v>14000</v>
      </c>
      <c r="X19" s="3">
        <v>2660</v>
      </c>
      <c r="Y19" s="3">
        <v>16660</v>
      </c>
      <c r="Z19" s="3">
        <v>2800000</v>
      </c>
      <c r="AA19" s="26">
        <v>3332000</v>
      </c>
      <c r="AC19" s="3">
        <v>3500</v>
      </c>
      <c r="AD19" s="3">
        <v>665</v>
      </c>
      <c r="AE19" s="3">
        <v>4165</v>
      </c>
      <c r="AF19" s="3">
        <v>700000</v>
      </c>
      <c r="AG19" s="26">
        <v>833000</v>
      </c>
    </row>
    <row r="20" spans="1:33" ht="47.25" x14ac:dyDescent="0.25">
      <c r="A20" s="51"/>
      <c r="B20" s="8" t="s">
        <v>4</v>
      </c>
      <c r="C20" s="9" t="s">
        <v>25</v>
      </c>
      <c r="D20" s="2">
        <v>200</v>
      </c>
      <c r="E20" s="3">
        <f t="shared" si="3"/>
        <v>30500</v>
      </c>
      <c r="F20" s="3">
        <f t="shared" si="0"/>
        <v>5795</v>
      </c>
      <c r="G20" s="3">
        <f t="shared" si="1"/>
        <v>36295</v>
      </c>
      <c r="H20" s="3">
        <f t="shared" si="2"/>
        <v>6100000</v>
      </c>
      <c r="I20" s="26">
        <f t="shared" si="4"/>
        <v>7259000</v>
      </c>
      <c r="K20" s="3">
        <v>25000</v>
      </c>
      <c r="L20" s="3">
        <v>4750</v>
      </c>
      <c r="M20" s="3">
        <v>29750</v>
      </c>
      <c r="N20" s="3">
        <v>5000000</v>
      </c>
      <c r="O20" s="26">
        <v>5950000</v>
      </c>
      <c r="Q20" s="3">
        <v>30000</v>
      </c>
      <c r="R20" s="3">
        <v>5700</v>
      </c>
      <c r="S20" s="3">
        <v>35700</v>
      </c>
      <c r="T20" s="3">
        <v>6000000</v>
      </c>
      <c r="U20" s="26">
        <f t="shared" si="5"/>
        <v>7140000</v>
      </c>
      <c r="W20" s="3">
        <v>32000</v>
      </c>
      <c r="X20" s="3">
        <v>6080</v>
      </c>
      <c r="Y20" s="3">
        <v>38080</v>
      </c>
      <c r="Z20" s="3">
        <v>6400000</v>
      </c>
      <c r="AA20" s="26">
        <v>7616000</v>
      </c>
      <c r="AC20" s="3">
        <v>35000</v>
      </c>
      <c r="AD20" s="3">
        <v>6650</v>
      </c>
      <c r="AE20" s="3">
        <v>41650</v>
      </c>
      <c r="AF20" s="3">
        <v>7000000</v>
      </c>
      <c r="AG20" s="26">
        <v>8330000</v>
      </c>
    </row>
    <row r="21" spans="1:33" ht="39" customHeight="1" x14ac:dyDescent="0.25">
      <c r="A21" s="19" t="s">
        <v>17</v>
      </c>
      <c r="B21" s="12" t="s">
        <v>0</v>
      </c>
      <c r="C21" s="12" t="s">
        <v>1</v>
      </c>
      <c r="D21" s="13" t="s">
        <v>2</v>
      </c>
      <c r="E21" s="3">
        <f t="shared" si="3"/>
        <v>0</v>
      </c>
      <c r="F21" s="3">
        <f t="shared" si="0"/>
        <v>0</v>
      </c>
      <c r="G21" s="3">
        <f t="shared" si="1"/>
        <v>0</v>
      </c>
      <c r="H21" s="3"/>
      <c r="I21" s="26"/>
      <c r="K21" s="3">
        <v>0</v>
      </c>
      <c r="L21" s="3">
        <f t="shared" ref="L21" si="6">K21*19%</f>
        <v>0</v>
      </c>
      <c r="M21" s="3">
        <f t="shared" ref="M21" si="7">L21+K21</f>
        <v>0</v>
      </c>
      <c r="N21" s="3"/>
      <c r="O21" s="26"/>
      <c r="Q21" s="3"/>
      <c r="R21" s="3"/>
      <c r="S21" s="3"/>
      <c r="T21" s="3"/>
      <c r="U21" s="26"/>
      <c r="W21" s="3">
        <v>0</v>
      </c>
      <c r="X21" s="3">
        <f t="shared" ref="X21" si="8">W21*19%</f>
        <v>0</v>
      </c>
      <c r="Y21" s="3">
        <f t="shared" ref="Y21" si="9">X21+W21</f>
        <v>0</v>
      </c>
      <c r="Z21" s="3"/>
      <c r="AA21" s="26"/>
      <c r="AC21" s="3">
        <v>0</v>
      </c>
      <c r="AD21" s="3">
        <v>0</v>
      </c>
      <c r="AE21" s="3">
        <v>0</v>
      </c>
      <c r="AF21" s="3"/>
      <c r="AG21" s="26"/>
    </row>
    <row r="22" spans="1:33" ht="31.5" x14ac:dyDescent="0.25">
      <c r="A22" s="49" t="s">
        <v>27</v>
      </c>
      <c r="B22" s="15" t="s">
        <v>29</v>
      </c>
      <c r="C22" s="7" t="s">
        <v>35</v>
      </c>
      <c r="D22" s="2">
        <v>200</v>
      </c>
      <c r="E22" s="3">
        <f>(K22+Q22+W22+AC22)/4</f>
        <v>10250</v>
      </c>
      <c r="F22" s="3">
        <f t="shared" si="0"/>
        <v>1947.5</v>
      </c>
      <c r="G22" s="3">
        <f t="shared" si="1"/>
        <v>12197.5</v>
      </c>
      <c r="H22" s="3">
        <f t="shared" si="2"/>
        <v>2050000</v>
      </c>
      <c r="I22" s="26">
        <f t="shared" si="4"/>
        <v>2439500</v>
      </c>
      <c r="K22" s="3">
        <v>10000</v>
      </c>
      <c r="L22" s="3">
        <v>1900</v>
      </c>
      <c r="M22" s="3">
        <v>11900</v>
      </c>
      <c r="N22" s="3">
        <v>2000000</v>
      </c>
      <c r="O22" s="26">
        <v>2380000</v>
      </c>
      <c r="Q22" s="3">
        <v>8000</v>
      </c>
      <c r="R22" s="3">
        <v>1520</v>
      </c>
      <c r="S22" s="3">
        <v>9520</v>
      </c>
      <c r="T22" s="3">
        <v>1600000</v>
      </c>
      <c r="U22" s="26">
        <f t="shared" ref="U22:U32" si="10">T22*0.19+T22</f>
        <v>1904000</v>
      </c>
      <c r="W22" s="3">
        <v>11000</v>
      </c>
      <c r="X22" s="3">
        <v>2090</v>
      </c>
      <c r="Y22" s="3">
        <v>13090</v>
      </c>
      <c r="Z22" s="3">
        <v>2200000</v>
      </c>
      <c r="AA22" s="26">
        <v>2618000</v>
      </c>
      <c r="AC22" s="3">
        <v>12000</v>
      </c>
      <c r="AD22" s="3">
        <v>2280</v>
      </c>
      <c r="AE22" s="3">
        <v>14280</v>
      </c>
      <c r="AF22" s="3">
        <v>2400000</v>
      </c>
      <c r="AG22" s="26">
        <v>2856000</v>
      </c>
    </row>
    <row r="23" spans="1:33" ht="47.25" x14ac:dyDescent="0.25">
      <c r="A23" s="50"/>
      <c r="B23" s="15" t="s">
        <v>23</v>
      </c>
      <c r="C23" s="4" t="s">
        <v>9</v>
      </c>
      <c r="D23" s="2">
        <v>200</v>
      </c>
      <c r="E23" s="3">
        <f t="shared" si="3"/>
        <v>10750</v>
      </c>
      <c r="F23" s="3">
        <f t="shared" si="0"/>
        <v>2042.5</v>
      </c>
      <c r="G23" s="3">
        <f t="shared" si="1"/>
        <v>12792.5</v>
      </c>
      <c r="H23" s="3">
        <f t="shared" si="2"/>
        <v>2150000</v>
      </c>
      <c r="I23" s="26">
        <f t="shared" si="4"/>
        <v>2558500</v>
      </c>
      <c r="K23" s="3">
        <v>7000</v>
      </c>
      <c r="L23" s="3">
        <v>1330</v>
      </c>
      <c r="M23" s="3">
        <v>8330</v>
      </c>
      <c r="N23" s="3">
        <v>1400000</v>
      </c>
      <c r="O23" s="26">
        <v>1666000</v>
      </c>
      <c r="Q23" s="3">
        <v>8000</v>
      </c>
      <c r="R23" s="3">
        <v>1520</v>
      </c>
      <c r="S23" s="3">
        <v>9520</v>
      </c>
      <c r="T23" s="3">
        <v>1600000</v>
      </c>
      <c r="U23" s="26">
        <f t="shared" si="10"/>
        <v>1904000</v>
      </c>
      <c r="W23" s="3">
        <v>8000</v>
      </c>
      <c r="X23" s="3">
        <v>1520</v>
      </c>
      <c r="Y23" s="3">
        <v>9520</v>
      </c>
      <c r="Z23" s="3">
        <v>1600000</v>
      </c>
      <c r="AA23" s="26">
        <v>1904000</v>
      </c>
      <c r="AC23" s="32">
        <v>20000</v>
      </c>
      <c r="AD23" s="32">
        <v>3800</v>
      </c>
      <c r="AE23" s="32">
        <v>23800</v>
      </c>
      <c r="AF23" s="32">
        <v>4000000</v>
      </c>
      <c r="AG23" s="33">
        <v>4760000</v>
      </c>
    </row>
    <row r="24" spans="1:33" ht="78.75" x14ac:dyDescent="0.25">
      <c r="A24" s="50"/>
      <c r="B24" s="15" t="s">
        <v>19</v>
      </c>
      <c r="C24" s="9" t="s">
        <v>52</v>
      </c>
      <c r="D24" s="2">
        <v>200</v>
      </c>
      <c r="E24" s="3">
        <f t="shared" si="3"/>
        <v>17250</v>
      </c>
      <c r="F24" s="3">
        <f t="shared" si="0"/>
        <v>3277.5</v>
      </c>
      <c r="G24" s="3">
        <f t="shared" si="1"/>
        <v>20527.5</v>
      </c>
      <c r="H24" s="3">
        <f t="shared" si="2"/>
        <v>3450000</v>
      </c>
      <c r="I24" s="26">
        <f t="shared" si="4"/>
        <v>4105500</v>
      </c>
      <c r="K24" s="3">
        <v>17000</v>
      </c>
      <c r="L24" s="3">
        <v>3230</v>
      </c>
      <c r="M24" s="3">
        <v>20230</v>
      </c>
      <c r="N24" s="3">
        <v>3400000</v>
      </c>
      <c r="O24" s="26">
        <v>4046000</v>
      </c>
      <c r="Q24" s="3">
        <v>18000</v>
      </c>
      <c r="R24" s="3">
        <v>3420</v>
      </c>
      <c r="S24" s="3">
        <v>21420</v>
      </c>
      <c r="T24" s="3">
        <v>3600000</v>
      </c>
      <c r="U24" s="26">
        <f t="shared" si="10"/>
        <v>4284000</v>
      </c>
      <c r="W24" s="3">
        <v>20000</v>
      </c>
      <c r="X24" s="3">
        <v>3800</v>
      </c>
      <c r="Y24" s="3">
        <v>23800</v>
      </c>
      <c r="Z24" s="3">
        <v>4000000</v>
      </c>
      <c r="AA24" s="26">
        <v>4760000</v>
      </c>
      <c r="AC24" s="3">
        <v>14000</v>
      </c>
      <c r="AD24" s="3">
        <v>2660</v>
      </c>
      <c r="AE24" s="3">
        <v>16660</v>
      </c>
      <c r="AF24" s="3">
        <v>2800000</v>
      </c>
      <c r="AG24" s="26">
        <v>3332000</v>
      </c>
    </row>
    <row r="25" spans="1:33" ht="31.5" x14ac:dyDescent="0.25">
      <c r="A25" s="50"/>
      <c r="B25" s="15" t="s">
        <v>16</v>
      </c>
      <c r="C25" s="7" t="s">
        <v>22</v>
      </c>
      <c r="D25" s="2">
        <v>200</v>
      </c>
      <c r="E25" s="3">
        <f t="shared" si="3"/>
        <v>14750</v>
      </c>
      <c r="F25" s="3">
        <f t="shared" si="0"/>
        <v>2802.5</v>
      </c>
      <c r="G25" s="3">
        <f t="shared" si="1"/>
        <v>17552.5</v>
      </c>
      <c r="H25" s="3">
        <f t="shared" si="2"/>
        <v>2950000</v>
      </c>
      <c r="I25" s="26">
        <f t="shared" si="4"/>
        <v>3510500</v>
      </c>
      <c r="K25" s="3">
        <v>17000</v>
      </c>
      <c r="L25" s="3">
        <v>3230</v>
      </c>
      <c r="M25" s="3">
        <v>20230</v>
      </c>
      <c r="N25" s="3">
        <v>3400000</v>
      </c>
      <c r="O25" s="26">
        <v>4046000</v>
      </c>
      <c r="Q25" s="3">
        <v>15000</v>
      </c>
      <c r="R25" s="3">
        <v>2850</v>
      </c>
      <c r="S25" s="3">
        <v>17850</v>
      </c>
      <c r="T25" s="3">
        <v>3000000</v>
      </c>
      <c r="U25" s="26">
        <f t="shared" si="10"/>
        <v>3570000</v>
      </c>
      <c r="W25" s="3">
        <v>15000</v>
      </c>
      <c r="X25" s="3">
        <v>2850</v>
      </c>
      <c r="Y25" s="3">
        <v>17850</v>
      </c>
      <c r="Z25" s="3">
        <v>3000000</v>
      </c>
      <c r="AA25" s="26">
        <v>3570000</v>
      </c>
      <c r="AC25" s="3">
        <v>12000</v>
      </c>
      <c r="AD25" s="3">
        <v>2280</v>
      </c>
      <c r="AE25" s="3">
        <v>14280</v>
      </c>
      <c r="AF25" s="3">
        <v>2400000</v>
      </c>
      <c r="AG25" s="26">
        <v>2856000</v>
      </c>
    </row>
    <row r="26" spans="1:33" ht="47.25" x14ac:dyDescent="0.25">
      <c r="A26" s="50"/>
      <c r="B26" s="15" t="s">
        <v>53</v>
      </c>
      <c r="C26" s="5" t="s">
        <v>66</v>
      </c>
      <c r="D26" s="2">
        <v>200</v>
      </c>
      <c r="E26" s="3">
        <f t="shared" si="3"/>
        <v>52750</v>
      </c>
      <c r="F26" s="3">
        <f t="shared" si="0"/>
        <v>10022.5</v>
      </c>
      <c r="G26" s="3">
        <f t="shared" si="1"/>
        <v>62772.5</v>
      </c>
      <c r="H26" s="3">
        <f t="shared" si="2"/>
        <v>10550000</v>
      </c>
      <c r="I26" s="26">
        <f t="shared" si="4"/>
        <v>12554500</v>
      </c>
      <c r="K26" s="3">
        <v>50000</v>
      </c>
      <c r="L26" s="3">
        <v>9500</v>
      </c>
      <c r="M26" s="3">
        <v>59500</v>
      </c>
      <c r="N26" s="3">
        <v>10000000</v>
      </c>
      <c r="O26" s="26">
        <v>11900000</v>
      </c>
      <c r="Q26" s="3">
        <v>36000</v>
      </c>
      <c r="R26" s="3">
        <v>6840</v>
      </c>
      <c r="S26" s="3">
        <v>42840</v>
      </c>
      <c r="T26" s="3">
        <v>7200000</v>
      </c>
      <c r="U26" s="26">
        <f t="shared" si="10"/>
        <v>8568000</v>
      </c>
      <c r="W26" s="3">
        <v>60000</v>
      </c>
      <c r="X26" s="3">
        <v>11400</v>
      </c>
      <c r="Y26" s="3">
        <v>71400</v>
      </c>
      <c r="Z26" s="3">
        <v>12000000</v>
      </c>
      <c r="AA26" s="26">
        <v>14280000</v>
      </c>
      <c r="AC26" s="3">
        <v>65000</v>
      </c>
      <c r="AD26" s="3">
        <v>12350</v>
      </c>
      <c r="AE26" s="3">
        <v>77350</v>
      </c>
      <c r="AF26" s="3">
        <v>13000000</v>
      </c>
      <c r="AG26" s="26">
        <v>15470000</v>
      </c>
    </row>
    <row r="27" spans="1:33" ht="31.5" x14ac:dyDescent="0.25">
      <c r="A27" s="50"/>
      <c r="B27" s="15" t="s">
        <v>24</v>
      </c>
      <c r="C27" s="1" t="s">
        <v>36</v>
      </c>
      <c r="D27" s="2">
        <v>200</v>
      </c>
      <c r="E27" s="3">
        <f t="shared" si="3"/>
        <v>5125</v>
      </c>
      <c r="F27" s="3">
        <f t="shared" si="0"/>
        <v>973.75</v>
      </c>
      <c r="G27" s="3">
        <f t="shared" si="1"/>
        <v>6098.75</v>
      </c>
      <c r="H27" s="3">
        <f t="shared" si="2"/>
        <v>1025000</v>
      </c>
      <c r="I27" s="26">
        <f t="shared" si="4"/>
        <v>1219750</v>
      </c>
      <c r="K27" s="3">
        <v>2500</v>
      </c>
      <c r="L27" s="3">
        <v>475</v>
      </c>
      <c r="M27" s="3">
        <v>2975</v>
      </c>
      <c r="N27" s="3">
        <v>500000</v>
      </c>
      <c r="O27" s="26">
        <v>595000</v>
      </c>
      <c r="Q27" s="3">
        <v>2500</v>
      </c>
      <c r="R27" s="3">
        <v>475</v>
      </c>
      <c r="S27" s="3">
        <v>2975</v>
      </c>
      <c r="T27" s="3">
        <v>500000</v>
      </c>
      <c r="U27" s="26">
        <f t="shared" si="10"/>
        <v>595000</v>
      </c>
      <c r="W27" s="3">
        <v>2500</v>
      </c>
      <c r="X27" s="3">
        <v>475</v>
      </c>
      <c r="Y27" s="3">
        <v>2975</v>
      </c>
      <c r="Z27" s="3">
        <v>500000</v>
      </c>
      <c r="AA27" s="26">
        <v>595000</v>
      </c>
      <c r="AC27" s="3">
        <v>13000</v>
      </c>
      <c r="AD27" s="3">
        <v>2470</v>
      </c>
      <c r="AE27" s="3">
        <v>15470</v>
      </c>
      <c r="AF27" s="3">
        <v>2600000</v>
      </c>
      <c r="AG27" s="26">
        <v>3094000</v>
      </c>
    </row>
    <row r="28" spans="1:33" ht="63" x14ac:dyDescent="0.25">
      <c r="A28" s="50"/>
      <c r="B28" s="16" t="s">
        <v>28</v>
      </c>
      <c r="C28" s="9" t="s">
        <v>54</v>
      </c>
      <c r="D28" s="2">
        <v>200</v>
      </c>
      <c r="E28" s="3">
        <f t="shared" si="3"/>
        <v>64750</v>
      </c>
      <c r="F28" s="3">
        <f t="shared" si="0"/>
        <v>12302.5</v>
      </c>
      <c r="G28" s="3">
        <f t="shared" si="1"/>
        <v>77052.5</v>
      </c>
      <c r="H28" s="3">
        <f t="shared" si="2"/>
        <v>12950000</v>
      </c>
      <c r="I28" s="26">
        <f t="shared" si="4"/>
        <v>15410500</v>
      </c>
      <c r="K28" s="3">
        <v>93000</v>
      </c>
      <c r="L28" s="3">
        <v>17670</v>
      </c>
      <c r="M28" s="3">
        <v>110670</v>
      </c>
      <c r="N28" s="3">
        <v>18600000</v>
      </c>
      <c r="O28" s="26">
        <v>22134000</v>
      </c>
      <c r="Q28" s="3">
        <v>53000</v>
      </c>
      <c r="R28" s="3">
        <v>10070</v>
      </c>
      <c r="S28" s="3">
        <v>63070</v>
      </c>
      <c r="T28" s="3">
        <v>10600000</v>
      </c>
      <c r="U28" s="26">
        <f t="shared" si="10"/>
        <v>12614000</v>
      </c>
      <c r="W28" s="3">
        <v>50000</v>
      </c>
      <c r="X28" s="3">
        <v>9500</v>
      </c>
      <c r="Y28" s="3">
        <v>59500</v>
      </c>
      <c r="Z28" s="3">
        <v>10000000</v>
      </c>
      <c r="AA28" s="26">
        <v>11900000</v>
      </c>
      <c r="AC28" s="3">
        <v>63000</v>
      </c>
      <c r="AD28" s="3">
        <v>11970</v>
      </c>
      <c r="AE28" s="3">
        <v>74970</v>
      </c>
      <c r="AF28" s="3">
        <v>12600000</v>
      </c>
      <c r="AG28" s="26">
        <v>14994000</v>
      </c>
    </row>
    <row r="29" spans="1:33" ht="47.25" x14ac:dyDescent="0.25">
      <c r="A29" s="50"/>
      <c r="B29" s="16" t="s">
        <v>39</v>
      </c>
      <c r="C29" s="9" t="s">
        <v>55</v>
      </c>
      <c r="D29" s="2">
        <v>200</v>
      </c>
      <c r="E29" s="3">
        <f t="shared" si="3"/>
        <v>30500</v>
      </c>
      <c r="F29" s="3">
        <f t="shared" si="0"/>
        <v>5795</v>
      </c>
      <c r="G29" s="3">
        <f t="shared" si="1"/>
        <v>36295</v>
      </c>
      <c r="H29" s="3">
        <f t="shared" si="2"/>
        <v>6100000</v>
      </c>
      <c r="I29" s="26">
        <f t="shared" si="4"/>
        <v>7259000</v>
      </c>
      <c r="K29" s="3">
        <v>20000</v>
      </c>
      <c r="L29" s="3">
        <v>3800</v>
      </c>
      <c r="M29" s="3">
        <v>23800</v>
      </c>
      <c r="N29" s="3">
        <v>4000000</v>
      </c>
      <c r="O29" s="26">
        <v>4760000</v>
      </c>
      <c r="Q29" s="3">
        <v>25000</v>
      </c>
      <c r="R29" s="3">
        <v>4750</v>
      </c>
      <c r="S29" s="3">
        <v>29750</v>
      </c>
      <c r="T29" s="3">
        <v>5000000</v>
      </c>
      <c r="U29" s="26">
        <f t="shared" si="10"/>
        <v>5950000</v>
      </c>
      <c r="W29" s="3">
        <v>25000</v>
      </c>
      <c r="X29" s="3">
        <v>4750</v>
      </c>
      <c r="Y29" s="3">
        <v>29750</v>
      </c>
      <c r="Z29" s="3">
        <v>5000000</v>
      </c>
      <c r="AA29" s="26">
        <v>5950000</v>
      </c>
      <c r="AC29" s="3">
        <v>52000</v>
      </c>
      <c r="AD29" s="3">
        <v>9880</v>
      </c>
      <c r="AE29" s="3">
        <v>61880</v>
      </c>
      <c r="AF29" s="3">
        <v>10400000</v>
      </c>
      <c r="AG29" s="26">
        <v>12376000</v>
      </c>
    </row>
    <row r="30" spans="1:33" ht="63" x14ac:dyDescent="0.25">
      <c r="A30" s="50"/>
      <c r="B30" s="15" t="s">
        <v>8</v>
      </c>
      <c r="C30" s="9" t="s">
        <v>67</v>
      </c>
      <c r="D30" s="2">
        <v>200</v>
      </c>
      <c r="E30" s="3">
        <f t="shared" si="3"/>
        <v>28500</v>
      </c>
      <c r="F30" s="3">
        <f t="shared" si="0"/>
        <v>5415</v>
      </c>
      <c r="G30" s="3">
        <f t="shared" si="1"/>
        <v>33915</v>
      </c>
      <c r="H30" s="3">
        <f t="shared" si="2"/>
        <v>5700000</v>
      </c>
      <c r="I30" s="26">
        <f t="shared" si="4"/>
        <v>6783000</v>
      </c>
      <c r="K30" s="3">
        <v>19000</v>
      </c>
      <c r="L30" s="3">
        <v>3610</v>
      </c>
      <c r="M30" s="3">
        <v>22610</v>
      </c>
      <c r="N30" s="3">
        <v>3800000</v>
      </c>
      <c r="O30" s="26">
        <v>4522000</v>
      </c>
      <c r="Q30" s="3">
        <v>30000</v>
      </c>
      <c r="R30" s="3">
        <v>5700</v>
      </c>
      <c r="S30" s="3">
        <v>35700</v>
      </c>
      <c r="T30" s="3">
        <v>6000000</v>
      </c>
      <c r="U30" s="26">
        <f t="shared" si="10"/>
        <v>7140000</v>
      </c>
      <c r="W30" s="3">
        <v>30000</v>
      </c>
      <c r="X30" s="3">
        <v>5700</v>
      </c>
      <c r="Y30" s="3">
        <v>35700</v>
      </c>
      <c r="Z30" s="3">
        <v>6000000</v>
      </c>
      <c r="AA30" s="26">
        <v>7140000</v>
      </c>
      <c r="AC30" s="3">
        <v>35000</v>
      </c>
      <c r="AD30" s="3">
        <v>6650</v>
      </c>
      <c r="AE30" s="3">
        <v>41650</v>
      </c>
      <c r="AF30" s="3">
        <v>7000000</v>
      </c>
      <c r="AG30" s="26">
        <v>8330000</v>
      </c>
    </row>
    <row r="31" spans="1:33" ht="31.5" x14ac:dyDescent="0.25">
      <c r="A31" s="50"/>
      <c r="B31" s="15" t="s">
        <v>20</v>
      </c>
      <c r="C31" s="9" t="s">
        <v>56</v>
      </c>
      <c r="D31" s="2">
        <v>200</v>
      </c>
      <c r="E31" s="3">
        <f t="shared" si="3"/>
        <v>5550</v>
      </c>
      <c r="F31" s="3">
        <f t="shared" si="0"/>
        <v>1054.5</v>
      </c>
      <c r="G31" s="3">
        <f t="shared" si="1"/>
        <v>6604.5</v>
      </c>
      <c r="H31" s="3">
        <f t="shared" si="2"/>
        <v>1110000</v>
      </c>
      <c r="I31" s="26">
        <f t="shared" si="4"/>
        <v>1320900</v>
      </c>
      <c r="K31" s="3">
        <v>5600</v>
      </c>
      <c r="L31" s="3">
        <v>1064</v>
      </c>
      <c r="M31" s="3">
        <v>6664</v>
      </c>
      <c r="N31" s="3">
        <v>1120000</v>
      </c>
      <c r="O31" s="26">
        <v>1332800</v>
      </c>
      <c r="Q31" s="3">
        <v>5000</v>
      </c>
      <c r="R31" s="3">
        <v>950</v>
      </c>
      <c r="S31" s="3">
        <v>5950</v>
      </c>
      <c r="T31" s="3">
        <v>1000000</v>
      </c>
      <c r="U31" s="26">
        <f t="shared" si="10"/>
        <v>1190000</v>
      </c>
      <c r="W31" s="3">
        <v>5600</v>
      </c>
      <c r="X31" s="3">
        <v>1064</v>
      </c>
      <c r="Y31" s="3">
        <v>6664</v>
      </c>
      <c r="Z31" s="3">
        <v>1120000</v>
      </c>
      <c r="AA31" s="26">
        <v>1332800</v>
      </c>
      <c r="AC31" s="3">
        <v>6000</v>
      </c>
      <c r="AD31" s="3">
        <v>1140</v>
      </c>
      <c r="AE31" s="3">
        <v>7140</v>
      </c>
      <c r="AF31" s="3">
        <v>1200000</v>
      </c>
      <c r="AG31" s="26">
        <v>1428000</v>
      </c>
    </row>
    <row r="32" spans="1:33" ht="63" x14ac:dyDescent="0.25">
      <c r="A32" s="50"/>
      <c r="B32" s="15" t="s">
        <v>21</v>
      </c>
      <c r="C32" s="9" t="s">
        <v>57</v>
      </c>
      <c r="D32" s="2">
        <v>200</v>
      </c>
      <c r="E32" s="3">
        <f t="shared" si="3"/>
        <v>22375</v>
      </c>
      <c r="F32" s="3">
        <f t="shared" si="0"/>
        <v>4251.25</v>
      </c>
      <c r="G32" s="3">
        <f t="shared" si="1"/>
        <v>26626.25</v>
      </c>
      <c r="H32" s="3">
        <f t="shared" si="2"/>
        <v>4475000</v>
      </c>
      <c r="I32" s="26">
        <f t="shared" si="4"/>
        <v>5325250</v>
      </c>
      <c r="K32" s="3">
        <v>20000</v>
      </c>
      <c r="L32" s="3">
        <v>3800</v>
      </c>
      <c r="M32" s="3">
        <v>23800</v>
      </c>
      <c r="N32" s="3">
        <v>4000000</v>
      </c>
      <c r="O32" s="26">
        <v>4760000</v>
      </c>
      <c r="Q32" s="3">
        <v>23000</v>
      </c>
      <c r="R32" s="3">
        <v>4370</v>
      </c>
      <c r="S32" s="3">
        <v>27370</v>
      </c>
      <c r="T32" s="3">
        <v>4600000</v>
      </c>
      <c r="U32" s="26">
        <f t="shared" si="10"/>
        <v>5474000</v>
      </c>
      <c r="W32" s="3">
        <v>23500</v>
      </c>
      <c r="X32" s="3">
        <v>4465</v>
      </c>
      <c r="Y32" s="3">
        <v>27965</v>
      </c>
      <c r="Z32" s="3">
        <v>4700000</v>
      </c>
      <c r="AA32" s="26">
        <v>5593000</v>
      </c>
      <c r="AC32" s="3">
        <v>23000</v>
      </c>
      <c r="AD32" s="3">
        <v>4370</v>
      </c>
      <c r="AE32" s="3">
        <v>27370</v>
      </c>
      <c r="AF32" s="3">
        <v>4600000</v>
      </c>
      <c r="AG32" s="26">
        <v>5474000</v>
      </c>
    </row>
    <row r="33" spans="1:33" x14ac:dyDescent="0.25">
      <c r="A33" s="19" t="s">
        <v>17</v>
      </c>
      <c r="B33" s="12" t="s">
        <v>0</v>
      </c>
      <c r="C33" s="13" t="s">
        <v>1</v>
      </c>
      <c r="D33" s="13" t="s">
        <v>2</v>
      </c>
      <c r="E33" s="3">
        <f t="shared" si="3"/>
        <v>0</v>
      </c>
      <c r="F33" s="3"/>
      <c r="G33" s="3"/>
      <c r="H33" s="3"/>
      <c r="I33" s="26"/>
      <c r="K33" s="3"/>
      <c r="L33" s="3"/>
      <c r="M33" s="3"/>
      <c r="N33" s="3"/>
      <c r="O33" s="26"/>
      <c r="Q33" s="3"/>
      <c r="R33" s="3"/>
      <c r="S33" s="3"/>
      <c r="T33" s="3"/>
      <c r="U33" s="26"/>
      <c r="W33" s="3"/>
      <c r="X33" s="3"/>
      <c r="Y33" s="3"/>
      <c r="Z33" s="3"/>
      <c r="AA33" s="26"/>
      <c r="AC33" s="3"/>
      <c r="AD33" s="3"/>
      <c r="AE33" s="3"/>
      <c r="AF33" s="3"/>
      <c r="AG33" s="26"/>
    </row>
    <row r="34" spans="1:33" ht="31.5" x14ac:dyDescent="0.25">
      <c r="A34" s="49" t="s">
        <v>40</v>
      </c>
      <c r="B34" s="15" t="s">
        <v>29</v>
      </c>
      <c r="C34" s="7" t="s">
        <v>35</v>
      </c>
      <c r="D34" s="2">
        <v>200</v>
      </c>
      <c r="E34" s="3">
        <f t="shared" si="3"/>
        <v>10250</v>
      </c>
      <c r="F34" s="3">
        <f t="shared" si="0"/>
        <v>1947.5</v>
      </c>
      <c r="G34" s="3">
        <f t="shared" si="1"/>
        <v>12197.5</v>
      </c>
      <c r="H34" s="3">
        <f t="shared" si="2"/>
        <v>2050000</v>
      </c>
      <c r="I34" s="26">
        <f t="shared" si="4"/>
        <v>2439500</v>
      </c>
      <c r="K34" s="3">
        <v>10000</v>
      </c>
      <c r="L34" s="3">
        <v>1900</v>
      </c>
      <c r="M34" s="3">
        <v>11900</v>
      </c>
      <c r="N34" s="3">
        <v>2000000</v>
      </c>
      <c r="O34" s="26">
        <v>2380000</v>
      </c>
      <c r="Q34" s="3">
        <v>8000</v>
      </c>
      <c r="R34" s="3">
        <v>1520</v>
      </c>
      <c r="S34" s="3">
        <v>9520</v>
      </c>
      <c r="T34" s="3">
        <v>1600000</v>
      </c>
      <c r="U34" s="26">
        <f t="shared" ref="U34:U43" si="11">T34*0.19+T34</f>
        <v>1904000</v>
      </c>
      <c r="W34" s="3">
        <v>11000</v>
      </c>
      <c r="X34" s="3">
        <v>2090</v>
      </c>
      <c r="Y34" s="3">
        <v>13090</v>
      </c>
      <c r="Z34" s="3">
        <v>2200000</v>
      </c>
      <c r="AA34" s="26">
        <v>2618000</v>
      </c>
      <c r="AC34" s="3">
        <v>12000</v>
      </c>
      <c r="AD34" s="3">
        <v>2280</v>
      </c>
      <c r="AE34" s="3">
        <v>14280</v>
      </c>
      <c r="AF34" s="3">
        <v>2400000</v>
      </c>
      <c r="AG34" s="26">
        <v>2856000</v>
      </c>
    </row>
    <row r="35" spans="1:33" ht="47.25" x14ac:dyDescent="0.25">
      <c r="A35" s="50"/>
      <c r="B35" s="15" t="s">
        <v>23</v>
      </c>
      <c r="C35" s="4" t="s">
        <v>9</v>
      </c>
      <c r="D35" s="2">
        <v>200</v>
      </c>
      <c r="E35" s="3">
        <f t="shared" si="3"/>
        <v>10750</v>
      </c>
      <c r="F35" s="3">
        <f t="shared" si="0"/>
        <v>2042.5</v>
      </c>
      <c r="G35" s="3">
        <f t="shared" si="1"/>
        <v>12792.5</v>
      </c>
      <c r="H35" s="3">
        <f t="shared" si="2"/>
        <v>2150000</v>
      </c>
      <c r="I35" s="26">
        <f t="shared" si="4"/>
        <v>2558500</v>
      </c>
      <c r="K35" s="3">
        <v>7000</v>
      </c>
      <c r="L35" s="3">
        <v>1330</v>
      </c>
      <c r="M35" s="3">
        <v>8330</v>
      </c>
      <c r="N35" s="3">
        <v>1400000</v>
      </c>
      <c r="O35" s="26">
        <v>1666000</v>
      </c>
      <c r="Q35" s="3">
        <v>8000</v>
      </c>
      <c r="R35" s="3">
        <v>1520</v>
      </c>
      <c r="S35" s="3">
        <v>9520</v>
      </c>
      <c r="T35" s="3">
        <v>1600000</v>
      </c>
      <c r="U35" s="26">
        <f t="shared" si="11"/>
        <v>1904000</v>
      </c>
      <c r="W35" s="3">
        <v>8000</v>
      </c>
      <c r="X35" s="3">
        <v>1520</v>
      </c>
      <c r="Y35" s="3">
        <v>9520</v>
      </c>
      <c r="Z35" s="3">
        <v>1600000</v>
      </c>
      <c r="AA35" s="26">
        <v>1904000</v>
      </c>
      <c r="AC35" s="3">
        <v>20000</v>
      </c>
      <c r="AD35" s="3">
        <v>3800</v>
      </c>
      <c r="AE35" s="3">
        <v>23800</v>
      </c>
      <c r="AF35" s="3">
        <v>4000000</v>
      </c>
      <c r="AG35" s="26">
        <v>4760000</v>
      </c>
    </row>
    <row r="36" spans="1:33" ht="78.75" x14ac:dyDescent="0.25">
      <c r="A36" s="50"/>
      <c r="B36" s="15" t="s">
        <v>19</v>
      </c>
      <c r="C36" s="9" t="s">
        <v>52</v>
      </c>
      <c r="D36" s="2">
        <v>200</v>
      </c>
      <c r="E36" s="3">
        <f t="shared" si="3"/>
        <v>17250</v>
      </c>
      <c r="F36" s="3">
        <f t="shared" si="0"/>
        <v>3277.5</v>
      </c>
      <c r="G36" s="3">
        <f t="shared" si="1"/>
        <v>20527.5</v>
      </c>
      <c r="H36" s="3">
        <f t="shared" si="2"/>
        <v>3450000</v>
      </c>
      <c r="I36" s="26">
        <f t="shared" si="4"/>
        <v>4105500</v>
      </c>
      <c r="K36" s="3">
        <v>17000</v>
      </c>
      <c r="L36" s="3">
        <v>3230</v>
      </c>
      <c r="M36" s="3">
        <v>20230</v>
      </c>
      <c r="N36" s="3">
        <v>3400000</v>
      </c>
      <c r="O36" s="26">
        <v>4046000</v>
      </c>
      <c r="Q36" s="3">
        <v>18000</v>
      </c>
      <c r="R36" s="3">
        <v>3420</v>
      </c>
      <c r="S36" s="3">
        <v>21420</v>
      </c>
      <c r="T36" s="3">
        <v>3600000</v>
      </c>
      <c r="U36" s="26">
        <f t="shared" si="11"/>
        <v>4284000</v>
      </c>
      <c r="W36" s="3">
        <v>20000</v>
      </c>
      <c r="X36" s="3">
        <v>3800</v>
      </c>
      <c r="Y36" s="3">
        <v>23800</v>
      </c>
      <c r="Z36" s="3">
        <v>4000000</v>
      </c>
      <c r="AA36" s="26">
        <v>4760000</v>
      </c>
      <c r="AC36" s="3">
        <v>14000</v>
      </c>
      <c r="AD36" s="3">
        <v>2660</v>
      </c>
      <c r="AE36" s="3">
        <v>16660</v>
      </c>
      <c r="AF36" s="3">
        <v>2800000</v>
      </c>
      <c r="AG36" s="26">
        <v>3332000</v>
      </c>
    </row>
    <row r="37" spans="1:33" ht="31.5" x14ac:dyDescent="0.25">
      <c r="A37" s="50"/>
      <c r="B37" s="15" t="s">
        <v>16</v>
      </c>
      <c r="C37" s="7" t="s">
        <v>22</v>
      </c>
      <c r="D37" s="2">
        <v>200</v>
      </c>
      <c r="E37" s="3">
        <f t="shared" si="3"/>
        <v>14750</v>
      </c>
      <c r="F37" s="3">
        <f t="shared" si="0"/>
        <v>2802.5</v>
      </c>
      <c r="G37" s="3">
        <f t="shared" si="1"/>
        <v>17552.5</v>
      </c>
      <c r="H37" s="3">
        <f t="shared" si="2"/>
        <v>2950000</v>
      </c>
      <c r="I37" s="26">
        <f t="shared" si="4"/>
        <v>3510500</v>
      </c>
      <c r="K37" s="3">
        <v>17000</v>
      </c>
      <c r="L37" s="3">
        <v>3230</v>
      </c>
      <c r="M37" s="3">
        <v>20230</v>
      </c>
      <c r="N37" s="3">
        <v>3400000</v>
      </c>
      <c r="O37" s="26">
        <v>4046000</v>
      </c>
      <c r="Q37" s="3">
        <v>15000</v>
      </c>
      <c r="R37" s="3">
        <v>2850</v>
      </c>
      <c r="S37" s="3">
        <v>17850</v>
      </c>
      <c r="T37" s="3">
        <v>3000000</v>
      </c>
      <c r="U37" s="26">
        <f t="shared" si="11"/>
        <v>3570000</v>
      </c>
      <c r="W37" s="3">
        <v>15000</v>
      </c>
      <c r="X37" s="3">
        <v>2850</v>
      </c>
      <c r="Y37" s="3">
        <v>17850</v>
      </c>
      <c r="Z37" s="3">
        <v>3000000</v>
      </c>
      <c r="AA37" s="26">
        <v>3570000</v>
      </c>
      <c r="AC37" s="3">
        <v>12000</v>
      </c>
      <c r="AD37" s="3">
        <v>2280</v>
      </c>
      <c r="AE37" s="3">
        <v>14280</v>
      </c>
      <c r="AF37" s="3">
        <v>2400000</v>
      </c>
      <c r="AG37" s="26">
        <v>2856000</v>
      </c>
    </row>
    <row r="38" spans="1:33" ht="47.25" x14ac:dyDescent="0.25">
      <c r="A38" s="50"/>
      <c r="B38" s="15" t="s">
        <v>53</v>
      </c>
      <c r="C38" s="5" t="s">
        <v>66</v>
      </c>
      <c r="D38" s="2">
        <v>200</v>
      </c>
      <c r="E38" s="3">
        <f t="shared" si="3"/>
        <v>52750</v>
      </c>
      <c r="F38" s="3">
        <f t="shared" si="0"/>
        <v>10022.5</v>
      </c>
      <c r="G38" s="3">
        <f t="shared" si="1"/>
        <v>62772.5</v>
      </c>
      <c r="H38" s="3">
        <f t="shared" si="2"/>
        <v>10550000</v>
      </c>
      <c r="I38" s="26">
        <f t="shared" si="4"/>
        <v>12554500</v>
      </c>
      <c r="K38" s="3">
        <v>50000</v>
      </c>
      <c r="L38" s="3">
        <v>9500</v>
      </c>
      <c r="M38" s="3">
        <v>59500</v>
      </c>
      <c r="N38" s="3">
        <v>10000000</v>
      </c>
      <c r="O38" s="26">
        <v>11900000</v>
      </c>
      <c r="Q38" s="3">
        <v>36000</v>
      </c>
      <c r="R38" s="3">
        <v>6840</v>
      </c>
      <c r="S38" s="3">
        <v>42840</v>
      </c>
      <c r="T38" s="3">
        <v>7200000</v>
      </c>
      <c r="U38" s="26">
        <f t="shared" si="11"/>
        <v>8568000</v>
      </c>
      <c r="W38" s="3">
        <v>60000</v>
      </c>
      <c r="X38" s="3">
        <v>11400</v>
      </c>
      <c r="Y38" s="3">
        <v>71400</v>
      </c>
      <c r="Z38" s="3">
        <v>12000000</v>
      </c>
      <c r="AA38" s="26">
        <v>14280000</v>
      </c>
      <c r="AC38" s="3">
        <v>65000</v>
      </c>
      <c r="AD38" s="3">
        <v>12350</v>
      </c>
      <c r="AE38" s="3">
        <v>77350</v>
      </c>
      <c r="AF38" s="3">
        <v>13000000</v>
      </c>
      <c r="AG38" s="26">
        <v>15470000</v>
      </c>
    </row>
    <row r="39" spans="1:33" ht="31.5" x14ac:dyDescent="0.25">
      <c r="A39" s="50"/>
      <c r="B39" s="15" t="s">
        <v>24</v>
      </c>
      <c r="C39" s="1" t="s">
        <v>36</v>
      </c>
      <c r="D39" s="2">
        <v>200</v>
      </c>
      <c r="E39" s="3">
        <f t="shared" si="3"/>
        <v>5125</v>
      </c>
      <c r="F39" s="3">
        <f t="shared" si="0"/>
        <v>973.75</v>
      </c>
      <c r="G39" s="3">
        <f t="shared" si="1"/>
        <v>6098.75</v>
      </c>
      <c r="H39" s="3">
        <f t="shared" si="2"/>
        <v>1025000</v>
      </c>
      <c r="I39" s="26">
        <f t="shared" si="4"/>
        <v>1219750</v>
      </c>
      <c r="K39" s="3">
        <v>2500</v>
      </c>
      <c r="L39" s="3">
        <v>475</v>
      </c>
      <c r="M39" s="3">
        <v>2975</v>
      </c>
      <c r="N39" s="3">
        <v>500000</v>
      </c>
      <c r="O39" s="26">
        <v>595000</v>
      </c>
      <c r="Q39" s="3">
        <v>2500</v>
      </c>
      <c r="R39" s="3">
        <v>475</v>
      </c>
      <c r="S39" s="3">
        <v>2975</v>
      </c>
      <c r="T39" s="3">
        <v>500000</v>
      </c>
      <c r="U39" s="26">
        <f t="shared" si="11"/>
        <v>595000</v>
      </c>
      <c r="W39" s="3">
        <v>2500</v>
      </c>
      <c r="X39" s="3">
        <v>475</v>
      </c>
      <c r="Y39" s="3">
        <v>2975</v>
      </c>
      <c r="Z39" s="3">
        <v>500000</v>
      </c>
      <c r="AA39" s="26">
        <v>595000</v>
      </c>
      <c r="AC39" s="3">
        <v>13000</v>
      </c>
      <c r="AD39" s="3">
        <v>2470</v>
      </c>
      <c r="AE39" s="3">
        <v>15470</v>
      </c>
      <c r="AF39" s="3">
        <v>2600000</v>
      </c>
      <c r="AG39" s="26">
        <v>3094000</v>
      </c>
    </row>
    <row r="40" spans="1:33" ht="63" x14ac:dyDescent="0.25">
      <c r="A40" s="50"/>
      <c r="B40" s="16" t="s">
        <v>28</v>
      </c>
      <c r="C40" s="9" t="s">
        <v>58</v>
      </c>
      <c r="D40" s="2">
        <v>200</v>
      </c>
      <c r="E40" s="3">
        <f t="shared" si="3"/>
        <v>64750</v>
      </c>
      <c r="F40" s="3">
        <f t="shared" si="0"/>
        <v>12302.5</v>
      </c>
      <c r="G40" s="3">
        <f t="shared" si="1"/>
        <v>77052.5</v>
      </c>
      <c r="H40" s="3">
        <f t="shared" si="2"/>
        <v>12950000</v>
      </c>
      <c r="I40" s="26">
        <f t="shared" si="4"/>
        <v>15410500</v>
      </c>
      <c r="K40" s="3">
        <v>93000</v>
      </c>
      <c r="L40" s="3">
        <v>17670</v>
      </c>
      <c r="M40" s="3">
        <v>110670</v>
      </c>
      <c r="N40" s="3">
        <v>18600000</v>
      </c>
      <c r="O40" s="26">
        <v>22134000</v>
      </c>
      <c r="Q40" s="3">
        <v>53000</v>
      </c>
      <c r="R40" s="3">
        <v>10070</v>
      </c>
      <c r="S40" s="3">
        <v>63070</v>
      </c>
      <c r="T40" s="3">
        <v>10600000</v>
      </c>
      <c r="U40" s="26">
        <f t="shared" si="11"/>
        <v>12614000</v>
      </c>
      <c r="W40" s="3">
        <v>50000</v>
      </c>
      <c r="X40" s="3">
        <v>9500</v>
      </c>
      <c r="Y40" s="3">
        <v>59500</v>
      </c>
      <c r="Z40" s="3">
        <v>10000000</v>
      </c>
      <c r="AA40" s="26">
        <v>11900000</v>
      </c>
      <c r="AC40" s="3">
        <v>63000</v>
      </c>
      <c r="AD40" s="3">
        <v>11970</v>
      </c>
      <c r="AE40" s="3">
        <v>74970</v>
      </c>
      <c r="AF40" s="3">
        <v>12600000</v>
      </c>
      <c r="AG40" s="26">
        <v>14994000</v>
      </c>
    </row>
    <row r="41" spans="1:33" ht="47.25" x14ac:dyDescent="0.25">
      <c r="A41" s="50"/>
      <c r="B41" s="16" t="s">
        <v>39</v>
      </c>
      <c r="C41" s="9" t="s">
        <v>59</v>
      </c>
      <c r="D41" s="2">
        <v>200</v>
      </c>
      <c r="E41" s="3">
        <f t="shared" si="3"/>
        <v>30500</v>
      </c>
      <c r="F41" s="3">
        <f t="shared" si="0"/>
        <v>5795</v>
      </c>
      <c r="G41" s="3">
        <f t="shared" si="1"/>
        <v>36295</v>
      </c>
      <c r="H41" s="3">
        <f t="shared" si="2"/>
        <v>6100000</v>
      </c>
      <c r="I41" s="26">
        <f t="shared" si="4"/>
        <v>7259000</v>
      </c>
      <c r="K41" s="3">
        <v>20000</v>
      </c>
      <c r="L41" s="3">
        <v>3800</v>
      </c>
      <c r="M41" s="3">
        <v>23800</v>
      </c>
      <c r="N41" s="3">
        <v>4000000</v>
      </c>
      <c r="O41" s="26">
        <v>4760000</v>
      </c>
      <c r="Q41" s="3">
        <v>25000</v>
      </c>
      <c r="R41" s="3">
        <v>4750</v>
      </c>
      <c r="S41" s="3">
        <v>29750</v>
      </c>
      <c r="T41" s="3">
        <v>5000000</v>
      </c>
      <c r="U41" s="26">
        <f t="shared" si="11"/>
        <v>5950000</v>
      </c>
      <c r="W41" s="3">
        <v>25000</v>
      </c>
      <c r="X41" s="3">
        <v>4750</v>
      </c>
      <c r="Y41" s="3">
        <v>29750</v>
      </c>
      <c r="Z41" s="3">
        <v>5000000</v>
      </c>
      <c r="AA41" s="26">
        <v>5950000</v>
      </c>
      <c r="AC41" s="3">
        <v>52000</v>
      </c>
      <c r="AD41" s="3">
        <v>9880</v>
      </c>
      <c r="AE41" s="3">
        <v>61880</v>
      </c>
      <c r="AF41" s="3">
        <v>10400000</v>
      </c>
      <c r="AG41" s="26">
        <v>12376000</v>
      </c>
    </row>
    <row r="42" spans="1:33" ht="63" x14ac:dyDescent="0.25">
      <c r="A42" s="50"/>
      <c r="B42" s="15" t="s">
        <v>8</v>
      </c>
      <c r="C42" s="9" t="s">
        <v>67</v>
      </c>
      <c r="D42" s="2">
        <v>200</v>
      </c>
      <c r="E42" s="3">
        <f t="shared" si="3"/>
        <v>28500</v>
      </c>
      <c r="F42" s="3">
        <f t="shared" si="0"/>
        <v>5415</v>
      </c>
      <c r="G42" s="3">
        <f t="shared" si="1"/>
        <v>33915</v>
      </c>
      <c r="H42" s="3">
        <f t="shared" si="2"/>
        <v>5700000</v>
      </c>
      <c r="I42" s="26">
        <f t="shared" si="4"/>
        <v>6783000</v>
      </c>
      <c r="K42" s="3">
        <v>19000</v>
      </c>
      <c r="L42" s="3">
        <v>3610</v>
      </c>
      <c r="M42" s="3">
        <v>22610</v>
      </c>
      <c r="N42" s="3">
        <v>3800000</v>
      </c>
      <c r="O42" s="26">
        <v>4522000</v>
      </c>
      <c r="Q42" s="3">
        <v>30000</v>
      </c>
      <c r="R42" s="3">
        <v>5700</v>
      </c>
      <c r="S42" s="3">
        <v>35700</v>
      </c>
      <c r="T42" s="3">
        <v>6000000</v>
      </c>
      <c r="U42" s="26">
        <f t="shared" si="11"/>
        <v>7140000</v>
      </c>
      <c r="W42" s="3">
        <v>30000</v>
      </c>
      <c r="X42" s="3">
        <v>5700</v>
      </c>
      <c r="Y42" s="3">
        <v>35700</v>
      </c>
      <c r="Z42" s="3">
        <v>6000000</v>
      </c>
      <c r="AA42" s="26">
        <v>7140000</v>
      </c>
      <c r="AC42" s="3">
        <v>35000</v>
      </c>
      <c r="AD42" s="3">
        <v>6650</v>
      </c>
      <c r="AE42" s="3">
        <v>41650</v>
      </c>
      <c r="AF42" s="3">
        <v>7000000</v>
      </c>
      <c r="AG42" s="26">
        <v>8330000</v>
      </c>
    </row>
    <row r="43" spans="1:33" ht="63" x14ac:dyDescent="0.25">
      <c r="A43" s="51"/>
      <c r="B43" s="15" t="s">
        <v>21</v>
      </c>
      <c r="C43" s="9" t="s">
        <v>57</v>
      </c>
      <c r="D43" s="2">
        <v>200</v>
      </c>
      <c r="E43" s="3">
        <f t="shared" si="3"/>
        <v>22375</v>
      </c>
      <c r="F43" s="3">
        <f t="shared" si="0"/>
        <v>4251.25</v>
      </c>
      <c r="G43" s="3">
        <f t="shared" si="1"/>
        <v>26626.25</v>
      </c>
      <c r="H43" s="3">
        <f t="shared" si="2"/>
        <v>4475000</v>
      </c>
      <c r="I43" s="26">
        <f t="shared" si="4"/>
        <v>5325250</v>
      </c>
      <c r="K43" s="3">
        <v>20000</v>
      </c>
      <c r="L43" s="3">
        <v>3800</v>
      </c>
      <c r="M43" s="3">
        <v>23800</v>
      </c>
      <c r="N43" s="3">
        <v>4000000</v>
      </c>
      <c r="O43" s="26">
        <v>4760000</v>
      </c>
      <c r="Q43" s="3">
        <v>23000</v>
      </c>
      <c r="R43" s="3">
        <v>4370</v>
      </c>
      <c r="S43" s="3">
        <v>27370</v>
      </c>
      <c r="T43" s="3">
        <v>4600000</v>
      </c>
      <c r="U43" s="26">
        <f t="shared" si="11"/>
        <v>5474000</v>
      </c>
      <c r="W43" s="3">
        <v>23500</v>
      </c>
      <c r="X43" s="3">
        <v>4465</v>
      </c>
      <c r="Y43" s="3">
        <v>27965</v>
      </c>
      <c r="Z43" s="3">
        <v>4700000</v>
      </c>
      <c r="AA43" s="26">
        <v>5593000</v>
      </c>
      <c r="AC43" s="3">
        <v>23000</v>
      </c>
      <c r="AD43" s="3">
        <v>4370</v>
      </c>
      <c r="AE43" s="3">
        <v>27370</v>
      </c>
      <c r="AF43" s="3">
        <v>4600000</v>
      </c>
      <c r="AG43" s="26">
        <v>5474000</v>
      </c>
    </row>
    <row r="44" spans="1:33" x14ac:dyDescent="0.25">
      <c r="A44" s="19" t="s">
        <v>17</v>
      </c>
      <c r="B44" s="17" t="s">
        <v>0</v>
      </c>
      <c r="C44" s="18" t="s">
        <v>1</v>
      </c>
      <c r="D44" s="18" t="s">
        <v>2</v>
      </c>
      <c r="E44" s="3">
        <f t="shared" si="3"/>
        <v>0</v>
      </c>
      <c r="F44" s="3"/>
      <c r="G44" s="3"/>
      <c r="H44" s="3"/>
      <c r="I44" s="26"/>
      <c r="K44" s="3"/>
      <c r="L44" s="3"/>
      <c r="M44" s="3"/>
      <c r="N44" s="3"/>
      <c r="O44" s="26"/>
      <c r="Q44" s="3"/>
      <c r="R44" s="3"/>
      <c r="S44" s="3"/>
      <c r="T44" s="3"/>
      <c r="U44" s="26"/>
      <c r="W44" s="3"/>
      <c r="X44" s="3"/>
      <c r="Y44" s="3"/>
      <c r="Z44" s="3"/>
      <c r="AA44" s="26"/>
      <c r="AC44" s="3"/>
      <c r="AD44" s="3"/>
      <c r="AE44" s="3"/>
      <c r="AF44" s="3"/>
      <c r="AG44" s="26"/>
    </row>
    <row r="45" spans="1:33" ht="31.5" x14ac:dyDescent="0.25">
      <c r="A45" s="49" t="s">
        <v>41</v>
      </c>
      <c r="B45" s="15" t="s">
        <v>29</v>
      </c>
      <c r="C45" s="7" t="s">
        <v>35</v>
      </c>
      <c r="D45" s="2">
        <v>200</v>
      </c>
      <c r="E45" s="3">
        <f t="shared" si="3"/>
        <v>10250</v>
      </c>
      <c r="F45" s="3">
        <f t="shared" si="0"/>
        <v>1947.5</v>
      </c>
      <c r="G45" s="3">
        <f t="shared" si="1"/>
        <v>12197.5</v>
      </c>
      <c r="H45" s="3">
        <f t="shared" si="2"/>
        <v>2050000</v>
      </c>
      <c r="I45" s="26">
        <f t="shared" si="4"/>
        <v>2439500</v>
      </c>
      <c r="K45" s="3">
        <v>10000</v>
      </c>
      <c r="L45" s="3">
        <v>1900</v>
      </c>
      <c r="M45" s="3">
        <v>11900</v>
      </c>
      <c r="N45" s="3">
        <v>2000000</v>
      </c>
      <c r="O45" s="26">
        <v>2380000</v>
      </c>
      <c r="Q45" s="3">
        <v>8000</v>
      </c>
      <c r="R45" s="3">
        <v>1520</v>
      </c>
      <c r="S45" s="3">
        <v>9520</v>
      </c>
      <c r="T45" s="3">
        <v>1600000</v>
      </c>
      <c r="U45" s="26">
        <f t="shared" ref="U45:U53" si="12">T45*0.19+T45</f>
        <v>1904000</v>
      </c>
      <c r="W45" s="3">
        <v>11000</v>
      </c>
      <c r="X45" s="3">
        <v>2090</v>
      </c>
      <c r="Y45" s="3">
        <v>13090</v>
      </c>
      <c r="Z45" s="3">
        <v>2200000</v>
      </c>
      <c r="AA45" s="26">
        <v>2618000</v>
      </c>
      <c r="AC45" s="3">
        <v>12000</v>
      </c>
      <c r="AD45" s="3">
        <v>2280</v>
      </c>
      <c r="AE45" s="3">
        <v>14280</v>
      </c>
      <c r="AF45" s="3">
        <v>2400000</v>
      </c>
      <c r="AG45" s="26">
        <v>2856000</v>
      </c>
    </row>
    <row r="46" spans="1:33" ht="47.25" x14ac:dyDescent="0.25">
      <c r="A46" s="50"/>
      <c r="B46" s="15" t="s">
        <v>23</v>
      </c>
      <c r="C46" s="4" t="s">
        <v>9</v>
      </c>
      <c r="D46" s="2">
        <v>200</v>
      </c>
      <c r="E46" s="3">
        <f t="shared" si="3"/>
        <v>10750</v>
      </c>
      <c r="F46" s="3">
        <f t="shared" si="0"/>
        <v>2042.5</v>
      </c>
      <c r="G46" s="3">
        <f t="shared" si="1"/>
        <v>12792.5</v>
      </c>
      <c r="H46" s="3">
        <f t="shared" si="2"/>
        <v>2150000</v>
      </c>
      <c r="I46" s="26">
        <f t="shared" si="4"/>
        <v>2558500</v>
      </c>
      <c r="K46" s="3">
        <v>7000</v>
      </c>
      <c r="L46" s="3">
        <v>1330</v>
      </c>
      <c r="M46" s="3">
        <v>8330</v>
      </c>
      <c r="N46" s="3">
        <v>1400000</v>
      </c>
      <c r="O46" s="26">
        <v>1666000</v>
      </c>
      <c r="Q46" s="3">
        <v>8000</v>
      </c>
      <c r="R46" s="3">
        <v>1520</v>
      </c>
      <c r="S46" s="3">
        <v>9520</v>
      </c>
      <c r="T46" s="3">
        <v>1600000</v>
      </c>
      <c r="U46" s="26">
        <f t="shared" si="12"/>
        <v>1904000</v>
      </c>
      <c r="W46" s="3">
        <v>8000</v>
      </c>
      <c r="X46" s="3">
        <v>1520</v>
      </c>
      <c r="Y46" s="3">
        <v>9520</v>
      </c>
      <c r="Z46" s="3">
        <v>1600000</v>
      </c>
      <c r="AA46" s="26">
        <v>1904000</v>
      </c>
      <c r="AC46" s="3">
        <v>20000</v>
      </c>
      <c r="AD46" s="3">
        <v>3800</v>
      </c>
      <c r="AE46" s="3">
        <v>23800</v>
      </c>
      <c r="AF46" s="3">
        <v>4000000</v>
      </c>
      <c r="AG46" s="26">
        <v>4760000</v>
      </c>
    </row>
    <row r="47" spans="1:33" ht="78.75" x14ac:dyDescent="0.25">
      <c r="A47" s="50"/>
      <c r="B47" s="15" t="s">
        <v>19</v>
      </c>
      <c r="C47" s="9" t="s">
        <v>52</v>
      </c>
      <c r="D47" s="2">
        <v>200</v>
      </c>
      <c r="E47" s="3">
        <f t="shared" si="3"/>
        <v>17250</v>
      </c>
      <c r="F47" s="3">
        <f t="shared" si="0"/>
        <v>3277.5</v>
      </c>
      <c r="G47" s="3">
        <f t="shared" si="1"/>
        <v>20527.5</v>
      </c>
      <c r="H47" s="3">
        <f t="shared" si="2"/>
        <v>3450000</v>
      </c>
      <c r="I47" s="26">
        <f t="shared" si="4"/>
        <v>4105500</v>
      </c>
      <c r="K47" s="3">
        <v>17000</v>
      </c>
      <c r="L47" s="3">
        <v>3230</v>
      </c>
      <c r="M47" s="3">
        <v>20230</v>
      </c>
      <c r="N47" s="3">
        <v>3400000</v>
      </c>
      <c r="O47" s="26">
        <v>4046000</v>
      </c>
      <c r="Q47" s="3">
        <v>18000</v>
      </c>
      <c r="R47" s="3">
        <v>3420</v>
      </c>
      <c r="S47" s="3">
        <v>21420</v>
      </c>
      <c r="T47" s="3">
        <v>3600000</v>
      </c>
      <c r="U47" s="26">
        <f t="shared" si="12"/>
        <v>4284000</v>
      </c>
      <c r="W47" s="3">
        <v>20000</v>
      </c>
      <c r="X47" s="3">
        <v>3800</v>
      </c>
      <c r="Y47" s="3">
        <v>23800</v>
      </c>
      <c r="Z47" s="3">
        <v>4000000</v>
      </c>
      <c r="AA47" s="26">
        <v>4760000</v>
      </c>
      <c r="AC47" s="3">
        <v>14000</v>
      </c>
      <c r="AD47" s="3">
        <v>2660</v>
      </c>
      <c r="AE47" s="3">
        <v>16660</v>
      </c>
      <c r="AF47" s="3">
        <v>2800000</v>
      </c>
      <c r="AG47" s="26">
        <v>3332000</v>
      </c>
    </row>
    <row r="48" spans="1:33" ht="31.5" x14ac:dyDescent="0.25">
      <c r="A48" s="50"/>
      <c r="B48" s="15" t="s">
        <v>16</v>
      </c>
      <c r="C48" s="7" t="s">
        <v>22</v>
      </c>
      <c r="D48" s="2">
        <v>200</v>
      </c>
      <c r="E48" s="3">
        <f t="shared" si="3"/>
        <v>14750</v>
      </c>
      <c r="F48" s="3">
        <f t="shared" si="0"/>
        <v>2802.5</v>
      </c>
      <c r="G48" s="3">
        <f t="shared" si="1"/>
        <v>17552.5</v>
      </c>
      <c r="H48" s="3">
        <f t="shared" si="2"/>
        <v>2950000</v>
      </c>
      <c r="I48" s="26">
        <f t="shared" si="4"/>
        <v>3510500</v>
      </c>
      <c r="K48" s="3">
        <v>17000</v>
      </c>
      <c r="L48" s="3">
        <v>3230</v>
      </c>
      <c r="M48" s="3">
        <v>20230</v>
      </c>
      <c r="N48" s="3">
        <v>3400000</v>
      </c>
      <c r="O48" s="26">
        <v>4046000</v>
      </c>
      <c r="Q48" s="3">
        <v>15000</v>
      </c>
      <c r="R48" s="3">
        <v>2850</v>
      </c>
      <c r="S48" s="3">
        <v>17850</v>
      </c>
      <c r="T48" s="3">
        <v>3000000</v>
      </c>
      <c r="U48" s="26">
        <f t="shared" si="12"/>
        <v>3570000</v>
      </c>
      <c r="W48" s="3">
        <v>15000</v>
      </c>
      <c r="X48" s="3">
        <v>2850</v>
      </c>
      <c r="Y48" s="3">
        <v>17850</v>
      </c>
      <c r="Z48" s="3">
        <v>3000000</v>
      </c>
      <c r="AA48" s="26">
        <v>3570000</v>
      </c>
      <c r="AC48" s="3">
        <v>12000</v>
      </c>
      <c r="AD48" s="3">
        <v>2280</v>
      </c>
      <c r="AE48" s="3">
        <v>14280</v>
      </c>
      <c r="AF48" s="3">
        <v>2400000</v>
      </c>
      <c r="AG48" s="26">
        <v>2856000</v>
      </c>
    </row>
    <row r="49" spans="1:33" ht="47.25" x14ac:dyDescent="0.25">
      <c r="A49" s="50"/>
      <c r="B49" s="15" t="s">
        <v>53</v>
      </c>
      <c r="C49" s="5" t="s">
        <v>66</v>
      </c>
      <c r="D49" s="2">
        <v>200</v>
      </c>
      <c r="E49" s="3">
        <f t="shared" si="3"/>
        <v>52750</v>
      </c>
      <c r="F49" s="3">
        <f t="shared" si="0"/>
        <v>10022.5</v>
      </c>
      <c r="G49" s="3">
        <f t="shared" si="1"/>
        <v>62772.5</v>
      </c>
      <c r="H49" s="3">
        <f t="shared" si="2"/>
        <v>10550000</v>
      </c>
      <c r="I49" s="26">
        <f t="shared" si="4"/>
        <v>12554500</v>
      </c>
      <c r="K49" s="3">
        <v>50000</v>
      </c>
      <c r="L49" s="3">
        <v>9500</v>
      </c>
      <c r="M49" s="3">
        <v>59500</v>
      </c>
      <c r="N49" s="3">
        <v>10000000</v>
      </c>
      <c r="O49" s="26">
        <v>11900000</v>
      </c>
      <c r="Q49" s="3">
        <v>36000</v>
      </c>
      <c r="R49" s="3">
        <v>6840</v>
      </c>
      <c r="S49" s="3">
        <v>42840</v>
      </c>
      <c r="T49" s="3">
        <v>7200000</v>
      </c>
      <c r="U49" s="26">
        <f t="shared" si="12"/>
        <v>8568000</v>
      </c>
      <c r="W49" s="3">
        <v>60000</v>
      </c>
      <c r="X49" s="3">
        <v>11400</v>
      </c>
      <c r="Y49" s="3">
        <v>71400</v>
      </c>
      <c r="Z49" s="3">
        <v>12000000</v>
      </c>
      <c r="AA49" s="26">
        <v>14280000</v>
      </c>
      <c r="AC49" s="3">
        <v>65000</v>
      </c>
      <c r="AD49" s="3">
        <v>12350</v>
      </c>
      <c r="AE49" s="3">
        <v>77350</v>
      </c>
      <c r="AF49" s="3">
        <v>13000000</v>
      </c>
      <c r="AG49" s="26">
        <v>15470000</v>
      </c>
    </row>
    <row r="50" spans="1:33" ht="63" x14ac:dyDescent="0.25">
      <c r="A50" s="50"/>
      <c r="B50" s="15" t="s">
        <v>8</v>
      </c>
      <c r="C50" s="9" t="s">
        <v>67</v>
      </c>
      <c r="D50" s="2">
        <v>200</v>
      </c>
      <c r="E50" s="3">
        <f t="shared" si="3"/>
        <v>28500</v>
      </c>
      <c r="F50" s="3">
        <f t="shared" si="0"/>
        <v>5415</v>
      </c>
      <c r="G50" s="3">
        <f t="shared" si="1"/>
        <v>33915</v>
      </c>
      <c r="H50" s="3">
        <f t="shared" si="2"/>
        <v>5700000</v>
      </c>
      <c r="I50" s="26">
        <f t="shared" si="4"/>
        <v>6783000</v>
      </c>
      <c r="K50" s="3">
        <v>19000</v>
      </c>
      <c r="L50" s="3">
        <v>3610</v>
      </c>
      <c r="M50" s="3">
        <v>22610</v>
      </c>
      <c r="N50" s="3">
        <v>3800000</v>
      </c>
      <c r="O50" s="26">
        <v>4522000</v>
      </c>
      <c r="Q50" s="3">
        <v>30000</v>
      </c>
      <c r="R50" s="3">
        <v>5700</v>
      </c>
      <c r="S50" s="3">
        <v>35700</v>
      </c>
      <c r="T50" s="3">
        <v>6000000</v>
      </c>
      <c r="U50" s="26">
        <f t="shared" si="12"/>
        <v>7140000</v>
      </c>
      <c r="W50" s="3">
        <v>30000</v>
      </c>
      <c r="X50" s="3">
        <v>5700</v>
      </c>
      <c r="Y50" s="3">
        <v>35700</v>
      </c>
      <c r="Z50" s="3">
        <v>6000000</v>
      </c>
      <c r="AA50" s="26">
        <v>7140000</v>
      </c>
      <c r="AC50" s="3">
        <v>35000</v>
      </c>
      <c r="AD50" s="3">
        <v>6650</v>
      </c>
      <c r="AE50" s="3">
        <v>41650</v>
      </c>
      <c r="AF50" s="3">
        <v>7000000</v>
      </c>
      <c r="AG50" s="26">
        <v>8330000</v>
      </c>
    </row>
    <row r="51" spans="1:33" ht="47.25" x14ac:dyDescent="0.25">
      <c r="A51" s="50"/>
      <c r="B51" s="16" t="s">
        <v>39</v>
      </c>
      <c r="C51" s="9" t="s">
        <v>59</v>
      </c>
      <c r="D51" s="2">
        <v>200</v>
      </c>
      <c r="E51" s="3">
        <f t="shared" si="3"/>
        <v>30500</v>
      </c>
      <c r="F51" s="3">
        <f t="shared" si="0"/>
        <v>5795</v>
      </c>
      <c r="G51" s="3">
        <f t="shared" si="1"/>
        <v>36295</v>
      </c>
      <c r="H51" s="3">
        <f t="shared" si="2"/>
        <v>6100000</v>
      </c>
      <c r="I51" s="26">
        <f t="shared" si="4"/>
        <v>7259000</v>
      </c>
      <c r="K51" s="3">
        <v>20000</v>
      </c>
      <c r="L51" s="3">
        <v>3800</v>
      </c>
      <c r="M51" s="3">
        <v>23800</v>
      </c>
      <c r="N51" s="3">
        <v>4000000</v>
      </c>
      <c r="O51" s="26">
        <v>4760000</v>
      </c>
      <c r="Q51" s="3">
        <v>25000</v>
      </c>
      <c r="R51" s="3">
        <v>4750</v>
      </c>
      <c r="S51" s="3">
        <v>29750</v>
      </c>
      <c r="T51" s="3">
        <v>5000000</v>
      </c>
      <c r="U51" s="26">
        <f t="shared" si="12"/>
        <v>5950000</v>
      </c>
      <c r="W51" s="3">
        <v>25000</v>
      </c>
      <c r="X51" s="3">
        <v>4750</v>
      </c>
      <c r="Y51" s="3">
        <v>29750</v>
      </c>
      <c r="Z51" s="3">
        <v>5000000</v>
      </c>
      <c r="AA51" s="26">
        <v>5950000</v>
      </c>
      <c r="AC51" s="3">
        <v>52000</v>
      </c>
      <c r="AD51" s="3">
        <v>9880</v>
      </c>
      <c r="AE51" s="3">
        <v>61880</v>
      </c>
      <c r="AF51" s="3">
        <v>10400000</v>
      </c>
      <c r="AG51" s="26">
        <v>12376000</v>
      </c>
    </row>
    <row r="52" spans="1:33" ht="63" x14ac:dyDescent="0.25">
      <c r="A52" s="50"/>
      <c r="B52" s="15" t="s">
        <v>21</v>
      </c>
      <c r="C52" s="9" t="s">
        <v>57</v>
      </c>
      <c r="D52" s="2">
        <v>200</v>
      </c>
      <c r="E52" s="3">
        <f t="shared" si="3"/>
        <v>22375</v>
      </c>
      <c r="F52" s="3">
        <f t="shared" si="0"/>
        <v>4251.25</v>
      </c>
      <c r="G52" s="3">
        <f t="shared" si="1"/>
        <v>26626.25</v>
      </c>
      <c r="H52" s="3">
        <f t="shared" si="2"/>
        <v>4475000</v>
      </c>
      <c r="I52" s="26">
        <f t="shared" si="4"/>
        <v>5325250</v>
      </c>
      <c r="K52" s="3">
        <v>20000</v>
      </c>
      <c r="L52" s="3">
        <v>3800</v>
      </c>
      <c r="M52" s="3">
        <v>23800</v>
      </c>
      <c r="N52" s="3">
        <v>4000000</v>
      </c>
      <c r="O52" s="26">
        <v>4760000</v>
      </c>
      <c r="Q52" s="3">
        <v>23000</v>
      </c>
      <c r="R52" s="3">
        <v>4370</v>
      </c>
      <c r="S52" s="3">
        <v>27370</v>
      </c>
      <c r="T52" s="3">
        <v>4600000</v>
      </c>
      <c r="U52" s="26">
        <f t="shared" si="12"/>
        <v>5474000</v>
      </c>
      <c r="W52" s="3">
        <v>23500</v>
      </c>
      <c r="X52" s="3">
        <v>4465</v>
      </c>
      <c r="Y52" s="3">
        <v>27965</v>
      </c>
      <c r="Z52" s="3">
        <v>4700000</v>
      </c>
      <c r="AA52" s="26">
        <v>5593000</v>
      </c>
      <c r="AC52" s="3">
        <v>23000</v>
      </c>
      <c r="AD52" s="3">
        <v>4370</v>
      </c>
      <c r="AE52" s="3">
        <v>27370</v>
      </c>
      <c r="AF52" s="3">
        <v>4600000</v>
      </c>
      <c r="AG52" s="26">
        <v>5474000</v>
      </c>
    </row>
    <row r="53" spans="1:33" ht="31.5" x14ac:dyDescent="0.25">
      <c r="A53" s="51"/>
      <c r="B53" s="8" t="s">
        <v>60</v>
      </c>
      <c r="C53" s="9" t="s">
        <v>61</v>
      </c>
      <c r="D53" s="2">
        <v>200</v>
      </c>
      <c r="E53" s="3">
        <f t="shared" si="3"/>
        <v>37750</v>
      </c>
      <c r="F53" s="3">
        <f t="shared" si="0"/>
        <v>7172.5</v>
      </c>
      <c r="G53" s="3">
        <f t="shared" si="1"/>
        <v>44922.5</v>
      </c>
      <c r="H53" s="3">
        <f t="shared" si="2"/>
        <v>7550000</v>
      </c>
      <c r="I53" s="26">
        <f t="shared" si="4"/>
        <v>8984500</v>
      </c>
      <c r="K53" s="3">
        <v>38000</v>
      </c>
      <c r="L53" s="3">
        <v>7220</v>
      </c>
      <c r="M53" s="3">
        <v>45220</v>
      </c>
      <c r="N53" s="3">
        <v>7600000</v>
      </c>
      <c r="O53" s="26">
        <v>9044000</v>
      </c>
      <c r="Q53" s="3">
        <v>38000</v>
      </c>
      <c r="R53" s="3">
        <v>7220</v>
      </c>
      <c r="S53" s="3">
        <v>45220</v>
      </c>
      <c r="T53" s="3">
        <v>7600000</v>
      </c>
      <c r="U53" s="26">
        <f t="shared" si="12"/>
        <v>9044000</v>
      </c>
      <c r="W53" s="3">
        <v>40000</v>
      </c>
      <c r="X53" s="3">
        <v>7600</v>
      </c>
      <c r="Y53" s="3">
        <v>47600</v>
      </c>
      <c r="Z53" s="3">
        <v>8000000</v>
      </c>
      <c r="AA53" s="26">
        <v>9520000</v>
      </c>
      <c r="AC53" s="3">
        <v>35000</v>
      </c>
      <c r="AD53" s="3">
        <v>6650</v>
      </c>
      <c r="AE53" s="3">
        <v>41650</v>
      </c>
      <c r="AF53" s="3">
        <v>7000000</v>
      </c>
      <c r="AG53" s="26">
        <v>8330000</v>
      </c>
    </row>
    <row r="54" spans="1:33" x14ac:dyDescent="0.25">
      <c r="A54" s="19" t="s">
        <v>17</v>
      </c>
      <c r="B54" s="17" t="s">
        <v>0</v>
      </c>
      <c r="C54" s="18" t="s">
        <v>1</v>
      </c>
      <c r="D54" s="18" t="s">
        <v>2</v>
      </c>
      <c r="E54" s="3">
        <f t="shared" si="3"/>
        <v>0</v>
      </c>
      <c r="F54" s="3"/>
      <c r="G54" s="3"/>
      <c r="H54" s="3"/>
      <c r="I54" s="26"/>
      <c r="K54" s="3"/>
      <c r="L54" s="3"/>
      <c r="M54" s="3"/>
      <c r="N54" s="3"/>
      <c r="O54" s="26"/>
      <c r="Q54" s="3"/>
      <c r="R54" s="3"/>
      <c r="S54" s="3"/>
      <c r="T54" s="3"/>
      <c r="U54" s="26"/>
      <c r="W54" s="3"/>
      <c r="X54" s="3"/>
      <c r="Y54" s="3"/>
      <c r="Z54" s="3"/>
      <c r="AA54" s="26"/>
      <c r="AC54" s="3"/>
      <c r="AD54" s="3"/>
      <c r="AE54" s="3"/>
      <c r="AF54" s="3"/>
      <c r="AG54" s="26"/>
    </row>
    <row r="55" spans="1:33" ht="31.5" x14ac:dyDescent="0.25">
      <c r="A55" s="49" t="s">
        <v>42</v>
      </c>
      <c r="B55" s="15" t="s">
        <v>29</v>
      </c>
      <c r="C55" s="7" t="s">
        <v>35</v>
      </c>
      <c r="D55" s="2">
        <v>200</v>
      </c>
      <c r="E55" s="3">
        <f t="shared" si="3"/>
        <v>10250</v>
      </c>
      <c r="F55" s="3">
        <f t="shared" si="0"/>
        <v>1947.5</v>
      </c>
      <c r="G55" s="3">
        <f t="shared" si="1"/>
        <v>12197.5</v>
      </c>
      <c r="H55" s="3">
        <f t="shared" si="2"/>
        <v>2050000</v>
      </c>
      <c r="I55" s="26">
        <f t="shared" si="4"/>
        <v>2439500</v>
      </c>
      <c r="K55" s="3">
        <v>10000</v>
      </c>
      <c r="L55" s="3">
        <v>1900</v>
      </c>
      <c r="M55" s="3">
        <v>11900</v>
      </c>
      <c r="N55" s="3">
        <v>2000000</v>
      </c>
      <c r="O55" s="26">
        <v>2380000</v>
      </c>
      <c r="Q55" s="3">
        <v>8000</v>
      </c>
      <c r="R55" s="3">
        <v>1520</v>
      </c>
      <c r="S55" s="3">
        <v>9520</v>
      </c>
      <c r="T55" s="3">
        <v>1600000</v>
      </c>
      <c r="U55" s="26">
        <f t="shared" ref="U55:U63" si="13">T55*0.19+T55</f>
        <v>1904000</v>
      </c>
      <c r="W55" s="3">
        <v>11000</v>
      </c>
      <c r="X55" s="3">
        <v>2090</v>
      </c>
      <c r="Y55" s="3">
        <v>13090</v>
      </c>
      <c r="Z55" s="3">
        <v>2200000</v>
      </c>
      <c r="AA55" s="26">
        <v>2618000</v>
      </c>
      <c r="AC55" s="3">
        <v>12000</v>
      </c>
      <c r="AD55" s="3">
        <v>2280</v>
      </c>
      <c r="AE55" s="3">
        <v>14280</v>
      </c>
      <c r="AF55" s="3">
        <v>2400000</v>
      </c>
      <c r="AG55" s="26">
        <v>2856000</v>
      </c>
    </row>
    <row r="56" spans="1:33" ht="47.25" x14ac:dyDescent="0.25">
      <c r="A56" s="50"/>
      <c r="B56" s="15" t="s">
        <v>23</v>
      </c>
      <c r="C56" s="4" t="s">
        <v>9</v>
      </c>
      <c r="D56" s="2">
        <v>200</v>
      </c>
      <c r="E56" s="3">
        <f t="shared" si="3"/>
        <v>10750</v>
      </c>
      <c r="F56" s="3">
        <f t="shared" si="0"/>
        <v>2042.5</v>
      </c>
      <c r="G56" s="3">
        <f t="shared" si="1"/>
        <v>12792.5</v>
      </c>
      <c r="H56" s="3">
        <f t="shared" si="2"/>
        <v>2150000</v>
      </c>
      <c r="I56" s="26">
        <f t="shared" si="4"/>
        <v>2558500</v>
      </c>
      <c r="K56" s="3">
        <v>7000</v>
      </c>
      <c r="L56" s="3">
        <v>1330</v>
      </c>
      <c r="M56" s="3">
        <v>8330</v>
      </c>
      <c r="N56" s="3">
        <v>1400000</v>
      </c>
      <c r="O56" s="26">
        <v>1666000</v>
      </c>
      <c r="Q56" s="3">
        <v>8000</v>
      </c>
      <c r="R56" s="3">
        <v>1520</v>
      </c>
      <c r="S56" s="3">
        <v>9520</v>
      </c>
      <c r="T56" s="3">
        <v>1600000</v>
      </c>
      <c r="U56" s="26">
        <f t="shared" si="13"/>
        <v>1904000</v>
      </c>
      <c r="W56" s="3">
        <v>8000</v>
      </c>
      <c r="X56" s="3">
        <v>1520</v>
      </c>
      <c r="Y56" s="3">
        <v>9520</v>
      </c>
      <c r="Z56" s="3">
        <v>1600000</v>
      </c>
      <c r="AA56" s="26">
        <v>1904000</v>
      </c>
      <c r="AC56" s="3">
        <v>20000</v>
      </c>
      <c r="AD56" s="3">
        <v>3800</v>
      </c>
      <c r="AE56" s="3">
        <v>23800</v>
      </c>
      <c r="AF56" s="3">
        <v>4000000</v>
      </c>
      <c r="AG56" s="26">
        <v>4760000</v>
      </c>
    </row>
    <row r="57" spans="1:33" ht="78.75" x14ac:dyDescent="0.25">
      <c r="A57" s="50"/>
      <c r="B57" s="15" t="s">
        <v>19</v>
      </c>
      <c r="C57" s="9" t="s">
        <v>52</v>
      </c>
      <c r="D57" s="2">
        <v>200</v>
      </c>
      <c r="E57" s="3">
        <f t="shared" si="3"/>
        <v>17250</v>
      </c>
      <c r="F57" s="3">
        <f t="shared" si="0"/>
        <v>3277.5</v>
      </c>
      <c r="G57" s="3">
        <f t="shared" si="1"/>
        <v>20527.5</v>
      </c>
      <c r="H57" s="3">
        <f t="shared" si="2"/>
        <v>3450000</v>
      </c>
      <c r="I57" s="26">
        <f t="shared" si="4"/>
        <v>4105500</v>
      </c>
      <c r="K57" s="3">
        <v>17000</v>
      </c>
      <c r="L57" s="3">
        <v>3230</v>
      </c>
      <c r="M57" s="3">
        <v>20230</v>
      </c>
      <c r="N57" s="3">
        <v>3400000</v>
      </c>
      <c r="O57" s="26">
        <v>4046000</v>
      </c>
      <c r="Q57" s="3">
        <v>18000</v>
      </c>
      <c r="R57" s="3">
        <v>3420</v>
      </c>
      <c r="S57" s="3">
        <v>21420</v>
      </c>
      <c r="T57" s="3">
        <v>3600000</v>
      </c>
      <c r="U57" s="26">
        <f t="shared" si="13"/>
        <v>4284000</v>
      </c>
      <c r="W57" s="3">
        <v>20000</v>
      </c>
      <c r="X57" s="3">
        <v>3800</v>
      </c>
      <c r="Y57" s="3">
        <v>23800</v>
      </c>
      <c r="Z57" s="3">
        <v>4000000</v>
      </c>
      <c r="AA57" s="26">
        <v>4760000</v>
      </c>
      <c r="AC57" s="3">
        <v>14000</v>
      </c>
      <c r="AD57" s="3">
        <v>2660</v>
      </c>
      <c r="AE57" s="3">
        <v>16660</v>
      </c>
      <c r="AF57" s="3">
        <v>2800000</v>
      </c>
      <c r="AG57" s="26">
        <v>3332000</v>
      </c>
    </row>
    <row r="58" spans="1:33" ht="31.5" x14ac:dyDescent="0.25">
      <c r="A58" s="50"/>
      <c r="B58" s="15" t="s">
        <v>16</v>
      </c>
      <c r="C58" s="7" t="s">
        <v>22</v>
      </c>
      <c r="D58" s="2">
        <v>200</v>
      </c>
      <c r="E58" s="3">
        <f t="shared" si="3"/>
        <v>14750</v>
      </c>
      <c r="F58" s="3">
        <f t="shared" si="0"/>
        <v>2802.5</v>
      </c>
      <c r="G58" s="3">
        <f t="shared" si="1"/>
        <v>17552.5</v>
      </c>
      <c r="H58" s="3">
        <f t="shared" si="2"/>
        <v>2950000</v>
      </c>
      <c r="I58" s="26">
        <f t="shared" si="4"/>
        <v>3510500</v>
      </c>
      <c r="K58" s="3">
        <v>17000</v>
      </c>
      <c r="L58" s="3">
        <v>3230</v>
      </c>
      <c r="M58" s="3">
        <v>20230</v>
      </c>
      <c r="N58" s="3">
        <v>3400000</v>
      </c>
      <c r="O58" s="26">
        <v>4046000</v>
      </c>
      <c r="Q58" s="3">
        <v>15000</v>
      </c>
      <c r="R58" s="3">
        <v>2850</v>
      </c>
      <c r="S58" s="3">
        <v>17850</v>
      </c>
      <c r="T58" s="3">
        <v>3000000</v>
      </c>
      <c r="U58" s="26">
        <f t="shared" si="13"/>
        <v>3570000</v>
      </c>
      <c r="W58" s="3">
        <v>15000</v>
      </c>
      <c r="X58" s="3">
        <v>2850</v>
      </c>
      <c r="Y58" s="3">
        <v>17850</v>
      </c>
      <c r="Z58" s="3">
        <v>3000000</v>
      </c>
      <c r="AA58" s="26">
        <v>3570000</v>
      </c>
      <c r="AC58" s="3">
        <v>12000</v>
      </c>
      <c r="AD58" s="3">
        <v>2280</v>
      </c>
      <c r="AE58" s="3">
        <v>14280</v>
      </c>
      <c r="AF58" s="3">
        <v>2400000</v>
      </c>
      <c r="AG58" s="26">
        <v>2856000</v>
      </c>
    </row>
    <row r="59" spans="1:33" ht="47.25" x14ac:dyDescent="0.25">
      <c r="A59" s="50"/>
      <c r="B59" s="15" t="s">
        <v>53</v>
      </c>
      <c r="C59" s="5" t="s">
        <v>66</v>
      </c>
      <c r="D59" s="2">
        <v>200</v>
      </c>
      <c r="E59" s="3">
        <f t="shared" si="3"/>
        <v>52750</v>
      </c>
      <c r="F59" s="3">
        <f t="shared" si="0"/>
        <v>10022.5</v>
      </c>
      <c r="G59" s="3">
        <f t="shared" si="1"/>
        <v>62772.5</v>
      </c>
      <c r="H59" s="3">
        <f t="shared" si="2"/>
        <v>10550000</v>
      </c>
      <c r="I59" s="26">
        <f t="shared" si="4"/>
        <v>12554500</v>
      </c>
      <c r="K59" s="3">
        <v>50000</v>
      </c>
      <c r="L59" s="3">
        <v>9500</v>
      </c>
      <c r="M59" s="3">
        <v>59500</v>
      </c>
      <c r="N59" s="3">
        <v>10000000</v>
      </c>
      <c r="O59" s="26">
        <v>11900000</v>
      </c>
      <c r="Q59" s="3">
        <v>36000</v>
      </c>
      <c r="R59" s="3">
        <v>6840</v>
      </c>
      <c r="S59" s="3">
        <v>42840</v>
      </c>
      <c r="T59" s="3">
        <v>7200000</v>
      </c>
      <c r="U59" s="26">
        <f t="shared" si="13"/>
        <v>8568000</v>
      </c>
      <c r="W59" s="3">
        <v>60000</v>
      </c>
      <c r="X59" s="3">
        <v>11400</v>
      </c>
      <c r="Y59" s="3">
        <v>71400</v>
      </c>
      <c r="Z59" s="3">
        <v>12000000</v>
      </c>
      <c r="AA59" s="26">
        <v>14280000</v>
      </c>
      <c r="AC59" s="3">
        <v>65000</v>
      </c>
      <c r="AD59" s="3">
        <v>12350</v>
      </c>
      <c r="AE59" s="3">
        <v>77350</v>
      </c>
      <c r="AF59" s="3">
        <v>13000000</v>
      </c>
      <c r="AG59" s="26">
        <v>15470000</v>
      </c>
    </row>
    <row r="60" spans="1:33" ht="31.5" x14ac:dyDescent="0.25">
      <c r="A60" s="50"/>
      <c r="B60" s="27" t="s">
        <v>62</v>
      </c>
      <c r="C60" s="28" t="s">
        <v>63</v>
      </c>
      <c r="D60" s="2">
        <v>200</v>
      </c>
      <c r="E60" s="3">
        <f t="shared" si="3"/>
        <v>28250</v>
      </c>
      <c r="F60" s="3">
        <f t="shared" si="0"/>
        <v>5367.5</v>
      </c>
      <c r="G60" s="3">
        <f t="shared" si="1"/>
        <v>33617.5</v>
      </c>
      <c r="H60" s="3">
        <f t="shared" si="2"/>
        <v>5650000</v>
      </c>
      <c r="I60" s="26">
        <f t="shared" si="4"/>
        <v>6723500</v>
      </c>
      <c r="K60" s="3">
        <v>25000</v>
      </c>
      <c r="L60" s="3">
        <v>4750</v>
      </c>
      <c r="M60" s="3">
        <v>29750</v>
      </c>
      <c r="N60" s="3">
        <v>5000000</v>
      </c>
      <c r="O60" s="26">
        <v>5950000</v>
      </c>
      <c r="Q60" s="3">
        <v>28000</v>
      </c>
      <c r="R60" s="3">
        <v>5320</v>
      </c>
      <c r="S60" s="3">
        <v>33320</v>
      </c>
      <c r="T60" s="3">
        <v>5600000</v>
      </c>
      <c r="U60" s="26">
        <f t="shared" si="13"/>
        <v>6664000</v>
      </c>
      <c r="W60" s="3">
        <v>32000</v>
      </c>
      <c r="X60" s="3">
        <v>6080</v>
      </c>
      <c r="Y60" s="3">
        <v>38080</v>
      </c>
      <c r="Z60" s="3">
        <v>6400000</v>
      </c>
      <c r="AA60" s="26">
        <v>7616000</v>
      </c>
      <c r="AC60" s="3">
        <v>28000</v>
      </c>
      <c r="AD60" s="3">
        <v>5320</v>
      </c>
      <c r="AE60" s="3">
        <v>33320</v>
      </c>
      <c r="AF60" s="3">
        <v>5600000</v>
      </c>
      <c r="AG60" s="26">
        <v>6664000</v>
      </c>
    </row>
    <row r="61" spans="1:33" ht="63" x14ac:dyDescent="0.25">
      <c r="A61" s="50"/>
      <c r="B61" s="15" t="s">
        <v>21</v>
      </c>
      <c r="C61" s="9" t="s">
        <v>57</v>
      </c>
      <c r="D61" s="2">
        <v>200</v>
      </c>
      <c r="E61" s="3">
        <f t="shared" si="3"/>
        <v>22375</v>
      </c>
      <c r="F61" s="3">
        <f t="shared" si="0"/>
        <v>4251.25</v>
      </c>
      <c r="G61" s="3">
        <f t="shared" si="1"/>
        <v>26626.25</v>
      </c>
      <c r="H61" s="3">
        <f t="shared" si="2"/>
        <v>4475000</v>
      </c>
      <c r="I61" s="26">
        <f t="shared" si="4"/>
        <v>5325250</v>
      </c>
      <c r="K61" s="3">
        <v>20000</v>
      </c>
      <c r="L61" s="3">
        <v>3800</v>
      </c>
      <c r="M61" s="3">
        <v>23800</v>
      </c>
      <c r="N61" s="3">
        <v>4000000</v>
      </c>
      <c r="O61" s="26">
        <v>4760000</v>
      </c>
      <c r="Q61" s="3">
        <v>23000</v>
      </c>
      <c r="R61" s="3">
        <v>4370</v>
      </c>
      <c r="S61" s="3">
        <v>27370</v>
      </c>
      <c r="T61" s="3">
        <v>4600000</v>
      </c>
      <c r="U61" s="26">
        <f t="shared" si="13"/>
        <v>5474000</v>
      </c>
      <c r="W61" s="3">
        <v>23500</v>
      </c>
      <c r="X61" s="3">
        <v>4465</v>
      </c>
      <c r="Y61" s="3">
        <v>27965</v>
      </c>
      <c r="Z61" s="3">
        <v>4700000</v>
      </c>
      <c r="AA61" s="26">
        <v>5593000</v>
      </c>
      <c r="AC61" s="3">
        <v>23000</v>
      </c>
      <c r="AD61" s="3">
        <v>4370</v>
      </c>
      <c r="AE61" s="3">
        <v>27370</v>
      </c>
      <c r="AF61" s="3">
        <v>4600000</v>
      </c>
      <c r="AG61" s="26">
        <v>5474000</v>
      </c>
    </row>
    <row r="62" spans="1:33" ht="63" x14ac:dyDescent="0.25">
      <c r="A62" s="50"/>
      <c r="B62" s="15" t="s">
        <v>8</v>
      </c>
      <c r="C62" s="9" t="s">
        <v>67</v>
      </c>
      <c r="D62" s="2">
        <v>200</v>
      </c>
      <c r="E62" s="3">
        <f>(K62+Q62+W62+AC62)/4</f>
        <v>28500</v>
      </c>
      <c r="F62" s="3">
        <f>E62*19%</f>
        <v>5415</v>
      </c>
      <c r="G62" s="3">
        <f>F62+E62</f>
        <v>33915</v>
      </c>
      <c r="H62" s="3">
        <f t="shared" si="2"/>
        <v>5700000</v>
      </c>
      <c r="I62" s="26">
        <f t="shared" si="4"/>
        <v>6783000</v>
      </c>
      <c r="K62" s="3">
        <v>19000</v>
      </c>
      <c r="L62" s="3">
        <v>3610</v>
      </c>
      <c r="M62" s="3">
        <v>22610</v>
      </c>
      <c r="N62" s="3">
        <v>3800000</v>
      </c>
      <c r="O62" s="26">
        <v>4522000</v>
      </c>
      <c r="Q62" s="3">
        <v>30000</v>
      </c>
      <c r="R62" s="3">
        <v>5700</v>
      </c>
      <c r="S62" s="3">
        <v>35700</v>
      </c>
      <c r="T62" s="3">
        <v>6000000</v>
      </c>
      <c r="U62" s="26">
        <f t="shared" si="13"/>
        <v>7140000</v>
      </c>
      <c r="W62" s="3">
        <v>30000</v>
      </c>
      <c r="X62" s="3">
        <v>5700</v>
      </c>
      <c r="Y62" s="3">
        <v>35700</v>
      </c>
      <c r="Z62" s="3">
        <v>6000000</v>
      </c>
      <c r="AA62" s="26">
        <v>7140000</v>
      </c>
      <c r="AC62" s="3">
        <v>35000</v>
      </c>
      <c r="AD62" s="3">
        <v>6650</v>
      </c>
      <c r="AE62" s="3">
        <v>41650</v>
      </c>
      <c r="AF62" s="3">
        <v>7000000</v>
      </c>
      <c r="AG62" s="26">
        <v>8330000</v>
      </c>
    </row>
    <row r="63" spans="1:33" x14ac:dyDescent="0.25">
      <c r="A63" s="51"/>
      <c r="B63" s="22" t="s">
        <v>6</v>
      </c>
      <c r="C63" s="6" t="s">
        <v>7</v>
      </c>
      <c r="D63" s="2">
        <v>200</v>
      </c>
      <c r="E63" s="3">
        <f>(K63+Q63+W63+AC63)/4</f>
        <v>29250</v>
      </c>
      <c r="F63" s="3">
        <f t="shared" si="0"/>
        <v>5557.5</v>
      </c>
      <c r="G63" s="3">
        <f t="shared" si="1"/>
        <v>34807.5</v>
      </c>
      <c r="H63" s="3">
        <f t="shared" si="2"/>
        <v>5850000</v>
      </c>
      <c r="I63" s="26">
        <f t="shared" si="4"/>
        <v>6961500</v>
      </c>
      <c r="K63" s="3">
        <v>22000</v>
      </c>
      <c r="L63" s="3">
        <v>4180</v>
      </c>
      <c r="M63" s="3">
        <v>26180</v>
      </c>
      <c r="N63" s="3">
        <v>4400000</v>
      </c>
      <c r="O63" s="26">
        <v>5236000</v>
      </c>
      <c r="Q63" s="3">
        <v>30000</v>
      </c>
      <c r="R63" s="3">
        <v>5700</v>
      </c>
      <c r="S63" s="3">
        <v>35700</v>
      </c>
      <c r="T63" s="3">
        <v>6000000</v>
      </c>
      <c r="U63" s="26">
        <f t="shared" si="13"/>
        <v>7140000</v>
      </c>
      <c r="W63" s="3">
        <v>30000</v>
      </c>
      <c r="X63" s="3">
        <v>5700</v>
      </c>
      <c r="Y63" s="3">
        <v>35700</v>
      </c>
      <c r="Z63" s="3">
        <v>6000000</v>
      </c>
      <c r="AA63" s="26">
        <v>7140000</v>
      </c>
      <c r="AC63" s="3">
        <v>35000</v>
      </c>
      <c r="AD63" s="3">
        <v>6650</v>
      </c>
      <c r="AE63" s="3">
        <v>41650</v>
      </c>
      <c r="AF63" s="3">
        <v>7000000</v>
      </c>
      <c r="AG63" s="26">
        <v>8330000</v>
      </c>
    </row>
    <row r="64" spans="1:33" x14ac:dyDescent="0.25">
      <c r="D64" s="20"/>
      <c r="E64" s="21"/>
      <c r="F64" s="21"/>
      <c r="G64" s="21"/>
      <c r="H64" s="21"/>
    </row>
    <row r="65" spans="1:33" ht="18.75" x14ac:dyDescent="0.3">
      <c r="D65" s="52" t="s">
        <v>11</v>
      </c>
      <c r="E65" s="52"/>
      <c r="F65" s="52"/>
      <c r="G65" s="52"/>
      <c r="H65" s="34">
        <f>SUM(H7:H64)</f>
        <v>233770000</v>
      </c>
      <c r="L65" s="30" t="s">
        <v>74</v>
      </c>
      <c r="M65" s="58">
        <f>SUBTOTAL(109,N7:N63)</f>
        <v>222205000</v>
      </c>
      <c r="N65" s="59"/>
      <c r="O65" s="60"/>
      <c r="R65" s="30" t="s">
        <v>74</v>
      </c>
      <c r="S65" s="58">
        <f>SUBTOTAL(109,T7:T63)</f>
        <v>206350000</v>
      </c>
      <c r="T65" s="59"/>
      <c r="U65" s="60"/>
      <c r="X65" s="30" t="s">
        <v>74</v>
      </c>
      <c r="Y65" s="58">
        <f>SUBTOTAL(109,Z7:Z63)</f>
        <v>234205000</v>
      </c>
      <c r="Z65" s="59"/>
      <c r="AA65" s="60"/>
      <c r="AD65" s="30" t="s">
        <v>74</v>
      </c>
      <c r="AE65" s="58">
        <f>SUBTOTAL(109,AF7:AF63)</f>
        <v>272320000</v>
      </c>
      <c r="AF65" s="59"/>
      <c r="AG65" s="60"/>
    </row>
    <row r="66" spans="1:33" ht="18.75" x14ac:dyDescent="0.3">
      <c r="D66" s="52" t="s">
        <v>12</v>
      </c>
      <c r="E66" s="52"/>
      <c r="F66" s="52"/>
      <c r="G66" s="52"/>
      <c r="H66" s="34">
        <f>H65*0.19</f>
        <v>44416300</v>
      </c>
      <c r="L66" s="30" t="s">
        <v>75</v>
      </c>
      <c r="M66" s="58">
        <f>+M65*19%</f>
        <v>42218950</v>
      </c>
      <c r="N66" s="59"/>
      <c r="O66" s="60"/>
      <c r="R66" s="30" t="s">
        <v>75</v>
      </c>
      <c r="S66" s="58">
        <f>+S65*19%</f>
        <v>39206500</v>
      </c>
      <c r="T66" s="59"/>
      <c r="U66" s="60"/>
      <c r="X66" s="30" t="s">
        <v>75</v>
      </c>
      <c r="Y66" s="58">
        <f>+Y65*19%</f>
        <v>44498950</v>
      </c>
      <c r="Z66" s="59"/>
      <c r="AA66" s="60"/>
      <c r="AD66" s="30" t="s">
        <v>75</v>
      </c>
      <c r="AE66" s="58">
        <f>+AE65*19%</f>
        <v>51740800</v>
      </c>
      <c r="AF66" s="59"/>
      <c r="AG66" s="60"/>
    </row>
    <row r="67" spans="1:33" ht="18.75" x14ac:dyDescent="0.3">
      <c r="D67" s="52" t="s">
        <v>13</v>
      </c>
      <c r="E67" s="52"/>
      <c r="F67" s="52"/>
      <c r="G67" s="52"/>
      <c r="H67" s="34">
        <f>SUM(H65:H66)</f>
        <v>278186300</v>
      </c>
      <c r="L67" s="30" t="s">
        <v>13</v>
      </c>
      <c r="M67" s="58">
        <f>+M65+M66</f>
        <v>264423950</v>
      </c>
      <c r="N67" s="59"/>
      <c r="O67" s="60"/>
      <c r="R67" s="30" t="s">
        <v>13</v>
      </c>
      <c r="S67" s="58">
        <f>+S65+S66</f>
        <v>245556500</v>
      </c>
      <c r="T67" s="59"/>
      <c r="U67" s="60"/>
      <c r="X67" s="30" t="s">
        <v>13</v>
      </c>
      <c r="Y67" s="58">
        <f>+Y65+Y66</f>
        <v>278703950</v>
      </c>
      <c r="Z67" s="59"/>
      <c r="AA67" s="60"/>
      <c r="AD67" s="30" t="s">
        <v>13</v>
      </c>
      <c r="AE67" s="58">
        <f>+AE65+AE66</f>
        <v>324060800</v>
      </c>
      <c r="AF67" s="59"/>
      <c r="AG67" s="60"/>
    </row>
    <row r="69" spans="1:33" ht="16.5" thickBot="1" x14ac:dyDescent="0.3"/>
    <row r="70" spans="1:33" x14ac:dyDescent="0.25">
      <c r="A70" s="40" t="s">
        <v>14</v>
      </c>
      <c r="B70" s="41"/>
      <c r="C70" s="41"/>
      <c r="D70" s="41"/>
      <c r="E70" s="41"/>
      <c r="F70" s="41"/>
      <c r="G70" s="41"/>
      <c r="H70" s="42"/>
    </row>
    <row r="71" spans="1:33" x14ac:dyDescent="0.25">
      <c r="A71" s="43"/>
      <c r="B71" s="44"/>
      <c r="C71" s="44"/>
      <c r="D71" s="44"/>
      <c r="E71" s="44"/>
      <c r="F71" s="44"/>
      <c r="G71" s="44"/>
      <c r="H71" s="45"/>
    </row>
    <row r="72" spans="1:33" x14ac:dyDescent="0.25">
      <c r="A72" s="43"/>
      <c r="B72" s="44"/>
      <c r="C72" s="44"/>
      <c r="D72" s="44"/>
      <c r="E72" s="44"/>
      <c r="F72" s="44"/>
      <c r="G72" s="44"/>
      <c r="H72" s="45"/>
    </row>
    <row r="73" spans="1:33" x14ac:dyDescent="0.25">
      <c r="A73" s="43"/>
      <c r="B73" s="44"/>
      <c r="C73" s="44"/>
      <c r="D73" s="44"/>
      <c r="E73" s="44"/>
      <c r="F73" s="44"/>
      <c r="G73" s="44"/>
      <c r="H73" s="45"/>
    </row>
    <row r="74" spans="1:33" x14ac:dyDescent="0.25">
      <c r="A74" s="43"/>
      <c r="B74" s="44"/>
      <c r="C74" s="44"/>
      <c r="D74" s="44"/>
      <c r="E74" s="44"/>
      <c r="F74" s="44"/>
      <c r="G74" s="44"/>
      <c r="H74" s="45"/>
    </row>
    <row r="75" spans="1:33" ht="16.5" thickBot="1" x14ac:dyDescent="0.3">
      <c r="A75" s="46"/>
      <c r="B75" s="47"/>
      <c r="C75" s="47"/>
      <c r="D75" s="47"/>
      <c r="E75" s="47"/>
      <c r="F75" s="47"/>
      <c r="G75" s="47"/>
      <c r="H75" s="48"/>
    </row>
  </sheetData>
  <mergeCells count="35">
    <mergeCell ref="Y65:AA65"/>
    <mergeCell ref="Y66:AA66"/>
    <mergeCell ref="Y67:AA67"/>
    <mergeCell ref="AE65:AG65"/>
    <mergeCell ref="AE66:AG66"/>
    <mergeCell ref="AE67:AG67"/>
    <mergeCell ref="M65:O65"/>
    <mergeCell ref="M66:O66"/>
    <mergeCell ref="M67:O67"/>
    <mergeCell ref="S65:U65"/>
    <mergeCell ref="S66:U66"/>
    <mergeCell ref="S67:U67"/>
    <mergeCell ref="A1:H1"/>
    <mergeCell ref="A70:H75"/>
    <mergeCell ref="A55:A63"/>
    <mergeCell ref="A22:A32"/>
    <mergeCell ref="A34:A43"/>
    <mergeCell ref="A45:A53"/>
    <mergeCell ref="D65:G65"/>
    <mergeCell ref="D66:G66"/>
    <mergeCell ref="D67:G67"/>
    <mergeCell ref="A7:A20"/>
    <mergeCell ref="A2:I2"/>
    <mergeCell ref="A3:I3"/>
    <mergeCell ref="A4:I4"/>
    <mergeCell ref="A5:C5"/>
    <mergeCell ref="D5:I5"/>
    <mergeCell ref="AC4:AG4"/>
    <mergeCell ref="W5:AA5"/>
    <mergeCell ref="AC5:AG5"/>
    <mergeCell ref="K4:O4"/>
    <mergeCell ref="K5:O5"/>
    <mergeCell ref="Q5:U5"/>
    <mergeCell ref="Q4:U4"/>
    <mergeCell ref="W4:AA4"/>
  </mergeCells>
  <conditionalFormatting sqref="M65:M67">
    <cfRule type="expression" dxfId="6" priority="7">
      <formula>MOD(ROW(),2)=1</formula>
    </cfRule>
  </conditionalFormatting>
  <conditionalFormatting sqref="M65:M67">
    <cfRule type="expression" dxfId="5" priority="8">
      <formula>MOD(ROW(),2)=0</formula>
    </cfRule>
  </conditionalFormatting>
  <conditionalFormatting sqref="S65:S67">
    <cfRule type="expression" dxfId="4" priority="5">
      <formula>MOD(ROW(),2)=1</formula>
    </cfRule>
  </conditionalFormatting>
  <conditionalFormatting sqref="Y65:Y67">
    <cfRule type="expression" dxfId="3" priority="3">
      <formula>MOD(ROW(),2)=1</formula>
    </cfRule>
  </conditionalFormatting>
  <conditionalFormatting sqref="Y65:Y67">
    <cfRule type="expression" dxfId="2" priority="9">
      <formula>MOD(ROW(),2)=0</formula>
    </cfRule>
  </conditionalFormatting>
  <conditionalFormatting sqref="AE65:AE67">
    <cfRule type="expression" dxfId="1" priority="1">
      <formula>MOD(ROW(),2)=1</formula>
    </cfRule>
  </conditionalFormatting>
  <conditionalFormatting sqref="AE65:AE67">
    <cfRule type="expression" dxfId="0" priority="10">
      <formula>MOD(ROW(),2)=0</formula>
    </cfRule>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Pinzón</dc:creator>
  <cp:lastModifiedBy>Hernan Quinones Pinzon</cp:lastModifiedBy>
  <dcterms:created xsi:type="dcterms:W3CDTF">2021-05-17T17:29:44Z</dcterms:created>
  <dcterms:modified xsi:type="dcterms:W3CDTF">2021-07-15T17:51:05Z</dcterms:modified>
</cp:coreProperties>
</file>