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defaultThemeVersion="166925"/>
  <mc:AlternateContent xmlns:mc="http://schemas.openxmlformats.org/markup-compatibility/2006">
    <mc:Choice Requires="x15">
      <x15ac:absPath xmlns:x15ac="http://schemas.microsoft.com/office/spreadsheetml/2010/11/ac" url="C:\Users\CAMILO\OneDrive - Agencia Nacional De Tierras - ANT\Escritorio\FONDO DE DESARROLLO LOCAL DE TEUSAQUILLO\FORMULACIÓN VIGENCIA 2024\PROCESOS FINALES\MENOR CUANTÍA 2090\"/>
    </mc:Choice>
  </mc:AlternateContent>
  <xr:revisionPtr revIDLastSave="0" documentId="13_ncr:1_{07352826-B636-4539-A50C-2FEFF132809F}" xr6:coauthVersionLast="47" xr6:coauthVersionMax="47" xr10:uidLastSave="{00000000-0000-0000-0000-000000000000}"/>
  <bookViews>
    <workbookView xWindow="-120" yWindow="-120" windowWidth="20730" windowHeight="11160" xr2:uid="{8209A872-05B1-434F-B1F4-0AE2ED39B757}"/>
  </bookViews>
  <sheets>
    <sheet name="ESTUDIO DE MERCADO VF" sheetId="4" r:id="rId1"/>
    <sheet name="ESTRUCTURA DE COSTOS" sheetId="1" r:id="rId2"/>
  </sheets>
  <definedNames>
    <definedName name="_xlnm._FilterDatabase" localSheetId="1" hidden="1">'ESTRUCTURA DE COSTOS'!$A$9:$M$97</definedName>
    <definedName name="_xlnm._FilterDatabase" localSheetId="0" hidden="1">'ESTUDIO DE MERCADO VF'!$A$3:$Q$114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L58" i="1" s="1"/>
  <c r="K59" i="1"/>
  <c r="L59" i="1" s="1"/>
  <c r="K60" i="1"/>
  <c r="L60" i="1" s="1"/>
  <c r="K61" i="1"/>
  <c r="L61" i="1" s="1"/>
  <c r="K62" i="1"/>
  <c r="L62" i="1" s="1"/>
  <c r="K63" i="1"/>
  <c r="L63" i="1" s="1"/>
  <c r="K64" i="1"/>
  <c r="L64" i="1" s="1"/>
  <c r="K65" i="1"/>
  <c r="L65" i="1" s="1"/>
  <c r="K66" i="1"/>
  <c r="L66" i="1" s="1"/>
  <c r="K67" i="1"/>
  <c r="L67" i="1" s="1"/>
  <c r="K68" i="1"/>
  <c r="L68" i="1" s="1"/>
  <c r="K69" i="1"/>
  <c r="L69" i="1" s="1"/>
  <c r="K70" i="1"/>
  <c r="L70" i="1" s="1"/>
  <c r="K71" i="1"/>
  <c r="L71" i="1" s="1"/>
  <c r="K72" i="1"/>
  <c r="L72" i="1" s="1"/>
  <c r="K73" i="1"/>
  <c r="L73" i="1" s="1"/>
  <c r="K74" i="1"/>
  <c r="L74" i="1" s="1"/>
  <c r="K75" i="1"/>
  <c r="L75" i="1" s="1"/>
  <c r="K76" i="1"/>
  <c r="L76" i="1" s="1"/>
  <c r="K77" i="1"/>
  <c r="L77" i="1" s="1"/>
  <c r="K78" i="1"/>
  <c r="L78" i="1" s="1"/>
  <c r="K79" i="1"/>
  <c r="L79" i="1" s="1"/>
  <c r="K80" i="1"/>
  <c r="L80" i="1" s="1"/>
  <c r="K81" i="1"/>
  <c r="L81" i="1" s="1"/>
  <c r="K82" i="1"/>
  <c r="L82" i="1" s="1"/>
  <c r="K83" i="1"/>
  <c r="L83" i="1" s="1"/>
  <c r="K84" i="1"/>
  <c r="L84" i="1" s="1"/>
  <c r="K85" i="1"/>
  <c r="L85" i="1" s="1"/>
  <c r="K86" i="1"/>
  <c r="L86" i="1" s="1"/>
  <c r="K87" i="1"/>
  <c r="L87" i="1" s="1"/>
  <c r="K88" i="1"/>
  <c r="L88" i="1" s="1"/>
  <c r="K89" i="1"/>
  <c r="L89" i="1" s="1"/>
  <c r="K90" i="1"/>
  <c r="L90" i="1" s="1"/>
  <c r="K91" i="1"/>
  <c r="L91" i="1" s="1"/>
  <c r="K92" i="1"/>
  <c r="L92" i="1" s="1"/>
  <c r="K93" i="1"/>
  <c r="L93" i="1" s="1"/>
  <c r="K94" i="1"/>
  <c r="L94" i="1" s="1"/>
  <c r="K95" i="1"/>
  <c r="L95" i="1" s="1"/>
  <c r="K96" i="1"/>
  <c r="L96" i="1" s="1"/>
  <c r="K97" i="1"/>
  <c r="L97" i="1" s="1"/>
  <c r="K98" i="1"/>
  <c r="L98" i="1" s="1"/>
  <c r="K99" i="1"/>
  <c r="L99" i="1" s="1"/>
  <c r="K100" i="1"/>
  <c r="L100" i="1" s="1"/>
  <c r="K101" i="1"/>
  <c r="L101" i="1" s="1"/>
  <c r="K102" i="1"/>
  <c r="L102" i="1" s="1"/>
  <c r="K103" i="1"/>
  <c r="L103" i="1" s="1"/>
  <c r="K104" i="1"/>
  <c r="L104" i="1" s="1"/>
  <c r="K105" i="1"/>
  <c r="L105" i="1" s="1"/>
  <c r="K106" i="1"/>
  <c r="L106" i="1" s="1"/>
  <c r="K107" i="1"/>
  <c r="L107" i="1" s="1"/>
  <c r="K108" i="1"/>
  <c r="L108" i="1" s="1"/>
  <c r="K109" i="1"/>
  <c r="L109" i="1" s="1"/>
  <c r="K110" i="1"/>
  <c r="L110" i="1" s="1"/>
  <c r="K111" i="1"/>
  <c r="L111" i="1" s="1"/>
  <c r="K112" i="1"/>
  <c r="L112" i="1" s="1"/>
  <c r="K113" i="1"/>
  <c r="L113" i="1" s="1"/>
  <c r="K114" i="1"/>
  <c r="L114" i="1" s="1"/>
  <c r="K115" i="1"/>
  <c r="L115" i="1" s="1"/>
  <c r="K116" i="1"/>
  <c r="L116" i="1" s="1"/>
  <c r="K117" i="1"/>
  <c r="L117" i="1" s="1"/>
  <c r="K118" i="1"/>
  <c r="L118" i="1" s="1"/>
  <c r="K119" i="1"/>
  <c r="L119" i="1" s="1"/>
  <c r="K57" i="1"/>
  <c r="L57" i="1" s="1"/>
  <c r="M57" i="1" s="1"/>
  <c r="K11" i="1"/>
  <c r="L11" i="1" s="1"/>
  <c r="M11" i="1" s="1"/>
  <c r="K12" i="1"/>
  <c r="L12" i="1" s="1"/>
  <c r="M12" i="1" s="1"/>
  <c r="K13" i="1"/>
  <c r="L13" i="1" s="1"/>
  <c r="M13" i="1" s="1"/>
  <c r="K14" i="1"/>
  <c r="L14" i="1" s="1"/>
  <c r="M14" i="1" s="1"/>
  <c r="K15" i="1"/>
  <c r="L15" i="1" s="1"/>
  <c r="M15" i="1" s="1"/>
  <c r="K16" i="1"/>
  <c r="L16" i="1" s="1"/>
  <c r="M16" i="1" s="1"/>
  <c r="K17" i="1"/>
  <c r="L17" i="1" s="1"/>
  <c r="M17" i="1" s="1"/>
  <c r="K18" i="1"/>
  <c r="L18" i="1" s="1"/>
  <c r="M18" i="1" s="1"/>
  <c r="K19" i="1"/>
  <c r="L19" i="1" s="1"/>
  <c r="M19" i="1" s="1"/>
  <c r="K20" i="1"/>
  <c r="L20" i="1" s="1"/>
  <c r="M20" i="1" s="1"/>
  <c r="K21" i="1"/>
  <c r="L21" i="1" s="1"/>
  <c r="M21" i="1" s="1"/>
  <c r="K22" i="1"/>
  <c r="L22" i="1" s="1"/>
  <c r="M22" i="1" s="1"/>
  <c r="K23" i="1"/>
  <c r="L23" i="1" s="1"/>
  <c r="M23" i="1" s="1"/>
  <c r="K24" i="1"/>
  <c r="L24" i="1" s="1"/>
  <c r="M24" i="1" s="1"/>
  <c r="K25" i="1"/>
  <c r="L25" i="1" s="1"/>
  <c r="M25" i="1" s="1"/>
  <c r="K26" i="1"/>
  <c r="L26" i="1" s="1"/>
  <c r="M26" i="1" s="1"/>
  <c r="K27" i="1"/>
  <c r="L27" i="1" s="1"/>
  <c r="M27" i="1" s="1"/>
  <c r="K28" i="1"/>
  <c r="L28" i="1" s="1"/>
  <c r="M28" i="1" s="1"/>
  <c r="K29" i="1"/>
  <c r="L29" i="1" s="1"/>
  <c r="M29" i="1" s="1"/>
  <c r="K30" i="1"/>
  <c r="L30" i="1" s="1"/>
  <c r="M30" i="1" s="1"/>
  <c r="K31" i="1"/>
  <c r="L31" i="1" s="1"/>
  <c r="M31" i="1" s="1"/>
  <c r="K32" i="1"/>
  <c r="L32" i="1" s="1"/>
  <c r="M32" i="1" s="1"/>
  <c r="K33" i="1"/>
  <c r="L33" i="1" s="1"/>
  <c r="M33" i="1" s="1"/>
  <c r="K34" i="1"/>
  <c r="L34" i="1" s="1"/>
  <c r="M34" i="1" s="1"/>
  <c r="K35" i="1"/>
  <c r="L35" i="1" s="1"/>
  <c r="M35" i="1" s="1"/>
  <c r="K36" i="1"/>
  <c r="L36" i="1" s="1"/>
  <c r="M36" i="1" s="1"/>
  <c r="K37" i="1"/>
  <c r="L37" i="1" s="1"/>
  <c r="M37" i="1" s="1"/>
  <c r="K38" i="1"/>
  <c r="L38" i="1" s="1"/>
  <c r="M38" i="1" s="1"/>
  <c r="K39" i="1"/>
  <c r="L39" i="1" s="1"/>
  <c r="M39" i="1" s="1"/>
  <c r="K40" i="1"/>
  <c r="L40" i="1" s="1"/>
  <c r="M40" i="1" s="1"/>
  <c r="K41" i="1"/>
  <c r="L41" i="1" s="1"/>
  <c r="M41" i="1" s="1"/>
  <c r="K42" i="1"/>
  <c r="L42" i="1" s="1"/>
  <c r="M42" i="1" s="1"/>
  <c r="K43" i="1"/>
  <c r="L43" i="1" s="1"/>
  <c r="M43" i="1" s="1"/>
  <c r="K44" i="1"/>
  <c r="L44" i="1" s="1"/>
  <c r="M44" i="1" s="1"/>
  <c r="K45" i="1"/>
  <c r="L45" i="1" s="1"/>
  <c r="M45" i="1" s="1"/>
  <c r="K46" i="1"/>
  <c r="L46" i="1" s="1"/>
  <c r="M46" i="1" s="1"/>
  <c r="K47" i="1"/>
  <c r="L47" i="1" s="1"/>
  <c r="M47" i="1" s="1"/>
  <c r="K48" i="1"/>
  <c r="L48" i="1" s="1"/>
  <c r="M48" i="1" s="1"/>
  <c r="K49" i="1"/>
  <c r="L49" i="1" s="1"/>
  <c r="M49" i="1" s="1"/>
  <c r="K50" i="1"/>
  <c r="L50" i="1" s="1"/>
  <c r="M50" i="1" s="1"/>
  <c r="K51" i="1"/>
  <c r="L51" i="1" s="1"/>
  <c r="M51" i="1" s="1"/>
  <c r="K52" i="1"/>
  <c r="L52" i="1" s="1"/>
  <c r="M52" i="1" s="1"/>
  <c r="K53" i="1"/>
  <c r="L53" i="1" s="1"/>
  <c r="M53" i="1" s="1"/>
  <c r="K54" i="1"/>
  <c r="L54" i="1" s="1"/>
  <c r="M54" i="1" s="1"/>
  <c r="K55" i="1"/>
  <c r="L55" i="1" s="1"/>
  <c r="M55" i="1" s="1"/>
  <c r="K56" i="1"/>
  <c r="L56" i="1" s="1"/>
  <c r="M56" i="1" s="1"/>
  <c r="K10" i="1"/>
  <c r="P5" i="4"/>
  <c r="Q5" i="4" s="1"/>
  <c r="P6" i="4"/>
  <c r="Q6" i="4" s="1"/>
  <c r="P7" i="4"/>
  <c r="Q7" i="4" s="1"/>
  <c r="P8" i="4"/>
  <c r="Q8" i="4" s="1"/>
  <c r="P9" i="4"/>
  <c r="Q9" i="4" s="1"/>
  <c r="P10" i="4"/>
  <c r="Q10" i="4" s="1"/>
  <c r="P11" i="4"/>
  <c r="Q11" i="4" s="1"/>
  <c r="P12" i="4"/>
  <c r="Q12" i="4" s="1"/>
  <c r="P13" i="4"/>
  <c r="Q13" i="4" s="1"/>
  <c r="P14" i="4"/>
  <c r="Q14" i="4" s="1"/>
  <c r="P15" i="4"/>
  <c r="Q15" i="4" s="1"/>
  <c r="P16" i="4"/>
  <c r="Q16" i="4" s="1"/>
  <c r="P17" i="4"/>
  <c r="Q17" i="4" s="1"/>
  <c r="P18" i="4"/>
  <c r="Q18" i="4" s="1"/>
  <c r="P19" i="4"/>
  <c r="Q19" i="4" s="1"/>
  <c r="P20" i="4"/>
  <c r="Q20" i="4" s="1"/>
  <c r="P21" i="4"/>
  <c r="Q21" i="4" s="1"/>
  <c r="P22" i="4"/>
  <c r="Q22" i="4" s="1"/>
  <c r="P23" i="4"/>
  <c r="Q23" i="4" s="1"/>
  <c r="P24" i="4"/>
  <c r="Q24" i="4" s="1"/>
  <c r="P25" i="4"/>
  <c r="Q25" i="4" s="1"/>
  <c r="P26" i="4"/>
  <c r="Q26" i="4" s="1"/>
  <c r="P27" i="4"/>
  <c r="Q27" i="4" s="1"/>
  <c r="P28" i="4"/>
  <c r="Q28" i="4" s="1"/>
  <c r="P29" i="4"/>
  <c r="Q29" i="4" s="1"/>
  <c r="P30" i="4"/>
  <c r="Q30" i="4" s="1"/>
  <c r="P31" i="4"/>
  <c r="Q31" i="4" s="1"/>
  <c r="P32" i="4"/>
  <c r="Q32" i="4" s="1"/>
  <c r="P33" i="4"/>
  <c r="Q33" i="4" s="1"/>
  <c r="P34" i="4"/>
  <c r="Q34" i="4" s="1"/>
  <c r="P35" i="4"/>
  <c r="Q35" i="4" s="1"/>
  <c r="P36" i="4"/>
  <c r="Q36" i="4" s="1"/>
  <c r="P37" i="4"/>
  <c r="Q37" i="4" s="1"/>
  <c r="P38" i="4"/>
  <c r="Q38" i="4" s="1"/>
  <c r="P39" i="4"/>
  <c r="Q39" i="4" s="1"/>
  <c r="P40" i="4"/>
  <c r="Q40" i="4" s="1"/>
  <c r="P41" i="4"/>
  <c r="Q41" i="4" s="1"/>
  <c r="P42" i="4"/>
  <c r="Q42" i="4" s="1"/>
  <c r="P43" i="4"/>
  <c r="Q43" i="4" s="1"/>
  <c r="P44" i="4"/>
  <c r="Q44" i="4" s="1"/>
  <c r="P45" i="4"/>
  <c r="Q45" i="4" s="1"/>
  <c r="P46" i="4"/>
  <c r="Q46" i="4" s="1"/>
  <c r="P47" i="4"/>
  <c r="Q47" i="4" s="1"/>
  <c r="P48" i="4"/>
  <c r="Q48" i="4" s="1"/>
  <c r="P49" i="4"/>
  <c r="Q49" i="4" s="1"/>
  <c r="P50" i="4"/>
  <c r="Q50" i="4" s="1"/>
  <c r="P4" i="4"/>
  <c r="Q4" i="4" s="1"/>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I51" i="4"/>
  <c r="J51" i="4"/>
  <c r="K51" i="4"/>
  <c r="M51" i="4"/>
  <c r="N51" i="4"/>
  <c r="O51" i="4"/>
  <c r="P51" i="4"/>
  <c r="Q51" i="4"/>
  <c r="I52" i="4"/>
  <c r="J52" i="4"/>
  <c r="K52" i="4"/>
  <c r="M52" i="4"/>
  <c r="N52" i="4"/>
  <c r="O52" i="4"/>
  <c r="P52" i="4"/>
  <c r="Q52" i="4"/>
  <c r="I53" i="4"/>
  <c r="J53" i="4"/>
  <c r="K53" i="4"/>
  <c r="M53" i="4"/>
  <c r="N53" i="4"/>
  <c r="O53" i="4"/>
  <c r="P53" i="4"/>
  <c r="Q53" i="4"/>
  <c r="I54" i="4"/>
  <c r="J54" i="4"/>
  <c r="K54" i="4"/>
  <c r="M54" i="4"/>
  <c r="N54" i="4"/>
  <c r="O54" i="4"/>
  <c r="P54" i="4"/>
  <c r="Q54" i="4"/>
  <c r="I55" i="4"/>
  <c r="J55" i="4"/>
  <c r="K55" i="4"/>
  <c r="M55" i="4"/>
  <c r="N55" i="4"/>
  <c r="O55" i="4"/>
  <c r="P55" i="4"/>
  <c r="Q55" i="4"/>
  <c r="I56" i="4"/>
  <c r="J56" i="4"/>
  <c r="K56" i="4"/>
  <c r="M56" i="4"/>
  <c r="N56" i="4"/>
  <c r="O56" i="4"/>
  <c r="P56" i="4"/>
  <c r="Q56" i="4"/>
  <c r="I57" i="4"/>
  <c r="J57" i="4"/>
  <c r="K57" i="4"/>
  <c r="M57" i="4"/>
  <c r="N57" i="4"/>
  <c r="O57" i="4"/>
  <c r="P57" i="4"/>
  <c r="Q57" i="4"/>
  <c r="I58" i="4"/>
  <c r="J58" i="4"/>
  <c r="K58" i="4"/>
  <c r="M58" i="4"/>
  <c r="N58" i="4"/>
  <c r="O58" i="4"/>
  <c r="P58" i="4"/>
  <c r="Q58" i="4"/>
  <c r="I59" i="4"/>
  <c r="J59" i="4"/>
  <c r="K59" i="4"/>
  <c r="M59" i="4"/>
  <c r="N59" i="4"/>
  <c r="O59" i="4"/>
  <c r="P59" i="4"/>
  <c r="Q59" i="4"/>
  <c r="I60" i="4"/>
  <c r="J60" i="4"/>
  <c r="K60" i="4"/>
  <c r="M60" i="4"/>
  <c r="N60" i="4"/>
  <c r="O60" i="4"/>
  <c r="P60" i="4"/>
  <c r="Q60" i="4"/>
  <c r="I61" i="4"/>
  <c r="J61" i="4"/>
  <c r="K61" i="4"/>
  <c r="M61" i="4"/>
  <c r="N61" i="4"/>
  <c r="O61" i="4"/>
  <c r="P61" i="4"/>
  <c r="Q61" i="4"/>
  <c r="I62" i="4"/>
  <c r="J62" i="4"/>
  <c r="K62" i="4"/>
  <c r="M62" i="4"/>
  <c r="N62" i="4"/>
  <c r="O62" i="4"/>
  <c r="P62" i="4"/>
  <c r="Q62" i="4"/>
  <c r="I63" i="4"/>
  <c r="J63" i="4"/>
  <c r="K63" i="4"/>
  <c r="M63" i="4"/>
  <c r="N63" i="4"/>
  <c r="O63" i="4"/>
  <c r="P63" i="4"/>
  <c r="Q63" i="4"/>
  <c r="I64" i="4"/>
  <c r="J64" i="4"/>
  <c r="K64" i="4"/>
  <c r="M64" i="4"/>
  <c r="N64" i="4"/>
  <c r="O64" i="4"/>
  <c r="P64" i="4"/>
  <c r="Q64" i="4"/>
  <c r="I65" i="4"/>
  <c r="J65" i="4"/>
  <c r="K65" i="4"/>
  <c r="M65" i="4"/>
  <c r="N65" i="4"/>
  <c r="O65" i="4"/>
  <c r="P65" i="4"/>
  <c r="Q65" i="4"/>
  <c r="I66" i="4"/>
  <c r="J66" i="4"/>
  <c r="K66" i="4"/>
  <c r="M66" i="4"/>
  <c r="N66" i="4"/>
  <c r="O66" i="4"/>
  <c r="P66" i="4"/>
  <c r="Q66" i="4"/>
  <c r="I67" i="4"/>
  <c r="J67" i="4"/>
  <c r="K67" i="4"/>
  <c r="M67" i="4"/>
  <c r="N67" i="4"/>
  <c r="O67" i="4"/>
  <c r="P67" i="4"/>
  <c r="Q67" i="4"/>
  <c r="I68" i="4"/>
  <c r="J68" i="4"/>
  <c r="K68" i="4"/>
  <c r="M68" i="4"/>
  <c r="N68" i="4"/>
  <c r="O68" i="4"/>
  <c r="P68" i="4"/>
  <c r="Q68" i="4"/>
  <c r="I69" i="4"/>
  <c r="J69" i="4"/>
  <c r="K69" i="4"/>
  <c r="M69" i="4"/>
  <c r="N69" i="4"/>
  <c r="O69" i="4"/>
  <c r="P69" i="4"/>
  <c r="Q69" i="4"/>
  <c r="I70" i="4"/>
  <c r="J70" i="4"/>
  <c r="K70" i="4"/>
  <c r="M70" i="4"/>
  <c r="N70" i="4"/>
  <c r="O70" i="4"/>
  <c r="P70" i="4"/>
  <c r="Q70" i="4"/>
  <c r="I71" i="4"/>
  <c r="J71" i="4"/>
  <c r="K71" i="4"/>
  <c r="M71" i="4"/>
  <c r="N71" i="4"/>
  <c r="O71" i="4"/>
  <c r="P71" i="4"/>
  <c r="Q71" i="4"/>
  <c r="I72" i="4"/>
  <c r="J72" i="4"/>
  <c r="K72" i="4"/>
  <c r="M72" i="4"/>
  <c r="N72" i="4"/>
  <c r="O72" i="4"/>
  <c r="P72" i="4"/>
  <c r="Q72" i="4"/>
  <c r="I73" i="4"/>
  <c r="J73" i="4"/>
  <c r="K73" i="4"/>
  <c r="M73" i="4"/>
  <c r="N73" i="4"/>
  <c r="O73" i="4"/>
  <c r="P73" i="4"/>
  <c r="Q73" i="4"/>
  <c r="I74" i="4"/>
  <c r="J74" i="4"/>
  <c r="K74" i="4"/>
  <c r="M74" i="4"/>
  <c r="N74" i="4"/>
  <c r="O74" i="4"/>
  <c r="P74" i="4"/>
  <c r="Q74" i="4"/>
  <c r="I75" i="4"/>
  <c r="J75" i="4"/>
  <c r="K75" i="4"/>
  <c r="M75" i="4"/>
  <c r="N75" i="4"/>
  <c r="O75" i="4"/>
  <c r="P75" i="4"/>
  <c r="Q75" i="4"/>
  <c r="I76" i="4"/>
  <c r="J76" i="4"/>
  <c r="K76" i="4"/>
  <c r="M76" i="4"/>
  <c r="N76" i="4"/>
  <c r="O76" i="4"/>
  <c r="P76" i="4"/>
  <c r="Q76" i="4"/>
  <c r="I77" i="4"/>
  <c r="J77" i="4"/>
  <c r="K77" i="4"/>
  <c r="M77" i="4"/>
  <c r="N77" i="4"/>
  <c r="O77" i="4"/>
  <c r="P77" i="4"/>
  <c r="Q77" i="4"/>
  <c r="I78" i="4"/>
  <c r="J78" i="4"/>
  <c r="K78" i="4"/>
  <c r="M78" i="4"/>
  <c r="N78" i="4"/>
  <c r="O78" i="4"/>
  <c r="P78" i="4"/>
  <c r="Q78" i="4"/>
  <c r="I79" i="4"/>
  <c r="J79" i="4"/>
  <c r="K79" i="4"/>
  <c r="M79" i="4"/>
  <c r="N79" i="4"/>
  <c r="O79" i="4"/>
  <c r="P79" i="4"/>
  <c r="Q79" i="4"/>
  <c r="I80" i="4"/>
  <c r="J80" i="4"/>
  <c r="K80" i="4"/>
  <c r="M80" i="4"/>
  <c r="N80" i="4"/>
  <c r="O80" i="4"/>
  <c r="P80" i="4"/>
  <c r="Q80" i="4"/>
  <c r="I81" i="4"/>
  <c r="J81" i="4"/>
  <c r="K81" i="4"/>
  <c r="M81" i="4"/>
  <c r="N81" i="4"/>
  <c r="O81" i="4"/>
  <c r="P81" i="4"/>
  <c r="Q81" i="4"/>
  <c r="I82" i="4"/>
  <c r="J82" i="4"/>
  <c r="K82" i="4"/>
  <c r="M82" i="4"/>
  <c r="N82" i="4"/>
  <c r="O82" i="4"/>
  <c r="P82" i="4"/>
  <c r="Q82" i="4"/>
  <c r="I83" i="4"/>
  <c r="J83" i="4"/>
  <c r="K83" i="4"/>
  <c r="M83" i="4"/>
  <c r="N83" i="4"/>
  <c r="O83" i="4"/>
  <c r="P83" i="4"/>
  <c r="Q83" i="4"/>
  <c r="I84" i="4"/>
  <c r="J84" i="4"/>
  <c r="K84" i="4"/>
  <c r="M84" i="4"/>
  <c r="N84" i="4"/>
  <c r="O84" i="4"/>
  <c r="P84" i="4"/>
  <c r="Q84" i="4"/>
  <c r="I85" i="4"/>
  <c r="J85" i="4"/>
  <c r="K85" i="4"/>
  <c r="M85" i="4"/>
  <c r="N85" i="4"/>
  <c r="O85" i="4"/>
  <c r="P85" i="4"/>
  <c r="Q85" i="4"/>
  <c r="I86" i="4"/>
  <c r="J86" i="4"/>
  <c r="K86" i="4"/>
  <c r="M86" i="4"/>
  <c r="N86" i="4"/>
  <c r="O86" i="4"/>
  <c r="P86" i="4"/>
  <c r="Q86" i="4"/>
  <c r="I87" i="4"/>
  <c r="J87" i="4"/>
  <c r="K87" i="4"/>
  <c r="M87" i="4"/>
  <c r="N87" i="4"/>
  <c r="O87" i="4"/>
  <c r="P87" i="4"/>
  <c r="Q87" i="4"/>
  <c r="I88" i="4"/>
  <c r="J88" i="4"/>
  <c r="K88" i="4"/>
  <c r="M88" i="4"/>
  <c r="N88" i="4"/>
  <c r="O88" i="4"/>
  <c r="P88" i="4"/>
  <c r="Q88" i="4"/>
  <c r="I89" i="4"/>
  <c r="J89" i="4"/>
  <c r="K89" i="4"/>
  <c r="M89" i="4"/>
  <c r="N89" i="4"/>
  <c r="O89" i="4"/>
  <c r="P89" i="4"/>
  <c r="Q89" i="4"/>
  <c r="I90" i="4"/>
  <c r="J90" i="4"/>
  <c r="K90" i="4"/>
  <c r="M90" i="4"/>
  <c r="N90" i="4"/>
  <c r="O90" i="4"/>
  <c r="P90" i="4"/>
  <c r="Q90" i="4"/>
  <c r="I91" i="4"/>
  <c r="J91" i="4"/>
  <c r="K91" i="4"/>
  <c r="M91" i="4"/>
  <c r="N91" i="4"/>
  <c r="O91" i="4"/>
  <c r="P91" i="4"/>
  <c r="Q91" i="4"/>
  <c r="I92" i="4"/>
  <c r="J92" i="4"/>
  <c r="K92" i="4"/>
  <c r="M92" i="4"/>
  <c r="N92" i="4"/>
  <c r="O92" i="4"/>
  <c r="P92" i="4"/>
  <c r="Q92" i="4"/>
  <c r="I93" i="4"/>
  <c r="J93" i="4"/>
  <c r="K93" i="4"/>
  <c r="M93" i="4"/>
  <c r="N93" i="4"/>
  <c r="O93" i="4"/>
  <c r="P93" i="4"/>
  <c r="Q93" i="4"/>
  <c r="I94" i="4"/>
  <c r="J94" i="4"/>
  <c r="K94" i="4"/>
  <c r="M94" i="4"/>
  <c r="N94" i="4"/>
  <c r="O94" i="4"/>
  <c r="P94" i="4"/>
  <c r="Q94" i="4"/>
  <c r="I95" i="4"/>
  <c r="J95" i="4"/>
  <c r="K95" i="4"/>
  <c r="M95" i="4"/>
  <c r="N95" i="4"/>
  <c r="O95" i="4"/>
  <c r="P95" i="4"/>
  <c r="Q95" i="4"/>
  <c r="I96" i="4"/>
  <c r="J96" i="4"/>
  <c r="K96" i="4"/>
  <c r="M96" i="4"/>
  <c r="N96" i="4"/>
  <c r="O96" i="4"/>
  <c r="P96" i="4"/>
  <c r="Q96" i="4"/>
  <c r="I97" i="4"/>
  <c r="J97" i="4"/>
  <c r="K97" i="4"/>
  <c r="M97" i="4"/>
  <c r="N97" i="4"/>
  <c r="O97" i="4"/>
  <c r="P97" i="4"/>
  <c r="Q97" i="4"/>
  <c r="I98" i="4"/>
  <c r="J98" i="4"/>
  <c r="K98" i="4"/>
  <c r="M98" i="4"/>
  <c r="N98" i="4"/>
  <c r="O98" i="4"/>
  <c r="P98" i="4"/>
  <c r="Q98" i="4"/>
  <c r="I99" i="4"/>
  <c r="J99" i="4"/>
  <c r="K99" i="4"/>
  <c r="M99" i="4"/>
  <c r="N99" i="4"/>
  <c r="O99" i="4"/>
  <c r="P99" i="4"/>
  <c r="Q99" i="4"/>
  <c r="I100" i="4"/>
  <c r="J100" i="4"/>
  <c r="K100" i="4"/>
  <c r="M100" i="4"/>
  <c r="N100" i="4"/>
  <c r="O100" i="4"/>
  <c r="P100" i="4"/>
  <c r="Q100" i="4"/>
  <c r="I101" i="4"/>
  <c r="J101" i="4"/>
  <c r="K101" i="4"/>
  <c r="M101" i="4"/>
  <c r="N101" i="4"/>
  <c r="O101" i="4"/>
  <c r="P101" i="4"/>
  <c r="Q101" i="4"/>
  <c r="I102" i="4"/>
  <c r="J102" i="4"/>
  <c r="K102" i="4"/>
  <c r="M102" i="4"/>
  <c r="N102" i="4"/>
  <c r="O102" i="4"/>
  <c r="P102" i="4"/>
  <c r="Q102" i="4"/>
  <c r="I103" i="4"/>
  <c r="J103" i="4"/>
  <c r="K103" i="4"/>
  <c r="M103" i="4"/>
  <c r="N103" i="4"/>
  <c r="O103" i="4"/>
  <c r="P103" i="4"/>
  <c r="Q103" i="4"/>
  <c r="I104" i="4"/>
  <c r="J104" i="4"/>
  <c r="K104" i="4"/>
  <c r="M104" i="4"/>
  <c r="N104" i="4"/>
  <c r="O104" i="4"/>
  <c r="P104" i="4"/>
  <c r="Q104" i="4"/>
  <c r="I105" i="4"/>
  <c r="J105" i="4"/>
  <c r="K105" i="4"/>
  <c r="M105" i="4"/>
  <c r="N105" i="4"/>
  <c r="O105" i="4"/>
  <c r="P105" i="4"/>
  <c r="Q105" i="4"/>
  <c r="I106" i="4"/>
  <c r="J106" i="4"/>
  <c r="K106" i="4"/>
  <c r="M106" i="4"/>
  <c r="N106" i="4"/>
  <c r="O106" i="4"/>
  <c r="P106" i="4"/>
  <c r="Q106" i="4"/>
  <c r="I107" i="4"/>
  <c r="J107" i="4"/>
  <c r="K107" i="4"/>
  <c r="M107" i="4"/>
  <c r="N107" i="4"/>
  <c r="O107" i="4"/>
  <c r="P107" i="4"/>
  <c r="Q107" i="4"/>
  <c r="I108" i="4"/>
  <c r="J108" i="4"/>
  <c r="K108" i="4"/>
  <c r="M108" i="4"/>
  <c r="N108" i="4"/>
  <c r="O108" i="4"/>
  <c r="P108" i="4"/>
  <c r="Q108" i="4"/>
  <c r="I109" i="4"/>
  <c r="J109" i="4"/>
  <c r="K109" i="4"/>
  <c r="M109" i="4"/>
  <c r="N109" i="4"/>
  <c r="O109" i="4"/>
  <c r="P109" i="4"/>
  <c r="Q109" i="4"/>
  <c r="I110" i="4"/>
  <c r="J110" i="4"/>
  <c r="K110" i="4"/>
  <c r="M110" i="4"/>
  <c r="N110" i="4"/>
  <c r="O110" i="4"/>
  <c r="P110" i="4"/>
  <c r="Q110" i="4"/>
  <c r="I111" i="4"/>
  <c r="J111" i="4"/>
  <c r="K111" i="4"/>
  <c r="M111" i="4"/>
  <c r="N111" i="4"/>
  <c r="O111" i="4"/>
  <c r="P111" i="4"/>
  <c r="Q111" i="4"/>
  <c r="I112" i="4"/>
  <c r="J112" i="4"/>
  <c r="K112" i="4"/>
  <c r="M112" i="4"/>
  <c r="N112" i="4"/>
  <c r="O112" i="4"/>
  <c r="P112" i="4"/>
  <c r="Q112" i="4"/>
  <c r="I113" i="4"/>
  <c r="J113" i="4"/>
  <c r="K113" i="4"/>
  <c r="M113" i="4"/>
  <c r="N113" i="4"/>
  <c r="O113" i="4"/>
  <c r="P113" i="4"/>
  <c r="Q113" i="4"/>
  <c r="F114" i="4"/>
  <c r="G114" i="4"/>
  <c r="H114" i="4"/>
  <c r="I114" i="4"/>
  <c r="J114" i="4"/>
  <c r="K114" i="4"/>
  <c r="L114" i="4"/>
  <c r="M114" i="4"/>
  <c r="N114" i="4"/>
  <c r="O114" i="4"/>
  <c r="P114" i="4"/>
  <c r="Q114" i="4"/>
  <c r="K120" i="1" l="1"/>
  <c r="L10" i="1"/>
  <c r="J120" i="1"/>
  <c r="L120" i="1" l="1"/>
  <c r="M10" i="1"/>
  <c r="M120" i="1" s="1"/>
</calcChain>
</file>

<file path=xl/sharedStrings.xml><?xml version="1.0" encoding="utf-8"?>
<sst xmlns="http://schemas.openxmlformats.org/spreadsheetml/2006/main" count="921" uniqueCount="244">
  <si>
    <t>PROVEEDOR</t>
  </si>
  <si>
    <t>NECESIDAD</t>
  </si>
  <si>
    <t>RESOLUCIÓN DE GOBIERNO</t>
  </si>
  <si>
    <t>COTIZADOR 1</t>
  </si>
  <si>
    <t>COTIZADOR 2</t>
  </si>
  <si>
    <t>VALOR TOTAL PROMEDIO</t>
  </si>
  <si>
    <t>ITEM</t>
  </si>
  <si>
    <t>DESCRIPCIÓN</t>
  </si>
  <si>
    <t>U/ MEDIDA</t>
  </si>
  <si>
    <t>TIEMPO DE CONTRATACIÓN</t>
  </si>
  <si>
    <t>CANTIDAD</t>
  </si>
  <si>
    <t>VALOR UNITARIO</t>
  </si>
  <si>
    <t>VALOR TOTAL</t>
  </si>
  <si>
    <t>IVA</t>
  </si>
  <si>
    <t>VALOR CON IVA</t>
  </si>
  <si>
    <t xml:space="preserve">VALOR TOTAL </t>
  </si>
  <si>
    <t>VALOR PROMEDIO</t>
  </si>
  <si>
    <t xml:space="preserve">VALOR TOTAL PROMEDIO </t>
  </si>
  <si>
    <t>Contador</t>
  </si>
  <si>
    <t>Profesional en contaduría pública. Debe tener conocimiento en planificación financiera, análisis de los estados financieros, asesorar sobre la utilización de instrumentos financieros, y registrar todas las operaciones económicas que se lleven a cabo en el marco del proyecto 2090. La persona postulada debe acreditar experiencia específica de mínimo doce (12) meses como contador en proyectos de inversión. Tiempo completo</t>
  </si>
  <si>
    <t>mes</t>
  </si>
  <si>
    <t>Coordinador general</t>
  </si>
  <si>
    <t>Profesional de áreas administrativas. Con experiencia profesional de 23 meses debidamente certificada en por lo menos dos proyectos comunitarios en general. La persona postulada debe acreditar experiencia específica de mínimo doce (12) meses en coordinación de ejecución de proyectos. Tiempo completo</t>
  </si>
  <si>
    <t>Diseñador gráfico</t>
  </si>
  <si>
    <t>Profesional como diseñador gráfico y comunicación visual. Debe tener conocimiento de las herramientas digitales de diseño. Desarrollar la identidad visual del proyecto. 24 meses de experiencia realizando labores como diseñador gráfico;, debe contar con los equipos necesarios para el debido desarrollo de sus funciones. Medio Tiempo.</t>
  </si>
  <si>
    <t>Profesional en fotografía y audiovisuales</t>
  </si>
  <si>
    <t>Profesional en producción audiovisual y fotografía de 24 meses de experiencia realizando labores como fotógrafo y realizador audiovisual, debe contar con los equipos necesario para edicion de videos y toma de fotografías. (redes sociales) Tiempo Completo</t>
  </si>
  <si>
    <t>RECURSO HUMANO Asistencial con educación de básica primaria o bachiller</t>
  </si>
  <si>
    <t>Hasta 35 meses de experiencia en desarrollo de actividades de volanteo, inscripciones con comunidad y apoyo a la logística de actividades. Durante dos (2) días.</t>
  </si>
  <si>
    <t>días</t>
  </si>
  <si>
    <t>Hasta 35 meses de experiencia en desarrollo de actividades de volanteo, inscripciones con comunidad y apoyo a la logística de actividades. Durante tres (3) días.</t>
  </si>
  <si>
    <t>Hasta 35 meses de experiencia en desarrollo de actividades de volanteo, inscripciones con comunidad y apoyo a la logística de actividades. Durante ocho (8) días.</t>
  </si>
  <si>
    <t>Hasta 35 meses de experiencia en desarrollo de actividades de volanteo, inscripciones con comunidad y apoyo a la logística de actividades. Durante 15 días.</t>
  </si>
  <si>
    <t>hasta 35 meses de experiencia en desarrollo de actividades de volanteo, inscripciones con comunidad y apoyo a la logística de actividades. Durante un (1) día.</t>
  </si>
  <si>
    <t>RECURSO HUMANO 
Apoyo logístico a la Iniciativa</t>
  </si>
  <si>
    <t>Con experiencia laboral de hasta 35 meses. La persona postulada debe acreditar experiencia específica de mínimo doce (12) meses en trabajo de logística, organización y planificación. Durante tres (3) meses.</t>
  </si>
  <si>
    <t>Con experiencia laboral de hasta 35 meses. La persona postulada debe acreditar experiencia específica de mínimo doce (12) meses en trabajo de logística, organización y planificación. Durante cuatro (4) meses.</t>
  </si>
  <si>
    <t>Unidad</t>
  </si>
  <si>
    <t>Con experiencia laboral de hasta 35 meses. La persona postulada debe acreditar experiencia específica de mínimo doce (12) meses en trabajo de logística, organización y planificación.Durante dos (2) meses.</t>
  </si>
  <si>
    <t>RECURSO HUMANO 
Asistencial logístico a la Iniciativa AFRO</t>
  </si>
  <si>
    <t xml:space="preserve">Con experiencia laboral de hasta 35 meses. La persona postulada debe acreditar experiencia específica de mínimo doce (12) meses en trabajo con la comunidad afro y proyectos con enfoque social. Durante tres (3) meses.
</t>
  </si>
  <si>
    <t>RECURSO HUMANO 
Asistenciaal en Comunicador Social o Profesional en Marketing</t>
  </si>
  <si>
    <t>Persona con formación académica en áreas relacionadas con la comunicación digital, marketing, publicidad, periodismo, pedagogía o ciencias humanas con enfoques comunicaciones, o relaciones públicas, conocimiento en la gestión de comunidades en línea y estrategias digitales. Con al menos 12 meses de experiencia laboral en estrategia digital y asesoria.Durante dos (2) meses.</t>
  </si>
  <si>
    <t>RECURSO HUMANO 
Asistencial en Producción Audio Visual -</t>
  </si>
  <si>
    <t>Persona con conocimientos academocios en producción, proyectos audiovisuales en el ámbito artístico y cultural. Con al menos 12 meses en experiencia en trabajos con enfoque diferencial y de proyectos artísticos y culturales, y asesoria. Durante un (1) mes.</t>
  </si>
  <si>
    <t>RECURSO HUMANO 
Asistencial en Producción Audio Visual -- AFRO</t>
  </si>
  <si>
    <t>Persona con conocimientos audio visuaales y fotograficos con 12 meses de experiencia en el acompañamiento y cubrimiento de proyectos sociales relacionados con la comundiad Afrocolombiana y antirracistass. 
Nota: Deberá contar con los equipos necesarios para el desarrollo de sus actividades 
Duurante tres (3) meses.</t>
  </si>
  <si>
    <t xml:space="preserve">
RECURSO HUMANO 
Dos (2) Profesionales en Pedagogia, áreas Artísticas o humanidades.</t>
  </si>
  <si>
    <t>Profesional en áreas artísticas o humanidades, con conocimiento como evaluador en artes y/o proceso productivos. Experiencia de 24 meses y al menos 12 meses de experiencia en trabajo como evaluador en proyectos culturales y/o artísticos. Durante un (1) día.</t>
  </si>
  <si>
    <t>RECURSO HUMANO 
Presentador - Animador</t>
  </si>
  <si>
    <t>Persona con experiencia en presentación y animación de eventos tipo feria, experiencia de al menos 12 meses. Durante un (1) día).</t>
  </si>
  <si>
    <t>RECURSO HUMANO un (1) Profesional en áreas administrativas o Ciencias Sociales.</t>
  </si>
  <si>
    <t>Profesional en carreras administrativas o ciencias sociales con maestría y experiencia laboral certificada de mínimo 12 meses como tallerista formador o docente. debe contar con experiencia profesional y conocimientos en manejo de presupuestos y gestión financiera para empresas. Durante cuatro (4) sesiones de dos (2) horas cada una y 12 horas de asesoría personalizada.</t>
  </si>
  <si>
    <t>horas</t>
  </si>
  <si>
    <t>Profesional en carreras administrativas o ciencias sociales con maestría y experiencia laboral certificada de mínimo 24 meses como tallerista formador o docente. Debe contar con experiencia y conocimientos en liderazgo sostenible desde la creación de empresa y la formación de habilidades blandas. Durante cuatro (4) sesiones de dos (2) horas cada una.</t>
  </si>
  <si>
    <t>Profesional en carreras administrativas o ciencias sociales con maestría y experiencia laboral certificada de mínimo 24 meses como tallerista formador o docente. Debe contar con experiencia y conocimientos de estrategia empresarial y la formación de habilidades blandas. Durante cuatro (4) sesiones de dos (2) horas cada una.</t>
  </si>
  <si>
    <t>Horas</t>
  </si>
  <si>
    <t>Profesional en carreras administrativas, con experiencia laboral certificada de mínimo 24 meses como tallerista formador o docente. Debe contar con experiencia y conocimientos de estrategia empresarial, liderazgo, sostenibilidad y la formación de habilidades blandas. esta persona debe diseñar el contenido del taller y materiales de aprendizaje para el uso en clase Durante dos (2) sesiones, cada una de tres (3) horas.</t>
  </si>
  <si>
    <t>RECURSO HUMANO un (1) Asistencial en áreas administrativas</t>
  </si>
  <si>
    <t>Técnico en áreas administrativas con experiencia en gestión financiera de proyectos, manejo contable y herramientas ofimáticas. Experiencia de 24 meses y al menos 12 meses de experiencia proyectos sociales y de emprendimiento y asesoría. Durante tres (3) meses.</t>
  </si>
  <si>
    <t>RECURSO HUMANO un (1) Apoyo en áreas administrativas AFRO</t>
  </si>
  <si>
    <t>Persona con conocimientos en áreas administrativas con experiencia en gestión de proyectos, manejo contable y herramientas ofimáticas. La persona debe acreditar al menos 12 meses de experiencia laboral en proyectos con la comunidad Afrocolombiana. Durante tres (3) meses.</t>
  </si>
  <si>
    <t>RECURSO HUMANO Un (1) Profesional en áreas artísticas o humanidades.</t>
  </si>
  <si>
    <t>Profesional en áreas artísticas, con conocimientos en biodanza. 
Profesional con 24 meses de experiencia en programas de bienestar, actividades de facilitador, tallerista o docente y 12 meses en trabajo con comunidad. Durante ocho (8) sesiones de tres (3) horas cada una.</t>
  </si>
  <si>
    <t>RECURSO HUMANO DOS (2) Profesionales en áreas artísticas o humanidades.</t>
  </si>
  <si>
    <t>Profesionales en áreas artísticas con formación en danza desde la expresión artística y danza contemporánea. Profesional con 24 meses de experiencia en programas de bienestar por medio de la danza, actividades de facilitador, tallerista o docente y al menos 12 meses en trabajo con comunidad. Duración dos (2) horas.</t>
  </si>
  <si>
    <t>hora</t>
  </si>
  <si>
    <t>RECURSO HUMANO(Un (1) Profesional en áreas artísticas o humanidades.</t>
  </si>
  <si>
    <t>Profesional en áreas artísticas o humanidades. Con conocimiento en redes de contacto y comunidades de apoyo. Profesional con 24 meses de experiencia, actividades de facilitador, tallerista o docente y al menos 12 meses en trabajo con comunidades personal debe diseñar el contenido del taller y materiales de aprendizaje para el uso en clase Durante dos (2) sesiones, cada una de tres (3) horas.</t>
  </si>
  <si>
    <t xml:space="preserve">
RECURSO HUMANO 
Un (1) Profesional en areas Artísticas o humanidades</t>
  </si>
  <si>
    <t>Capacitador para impartir el taller "Semillas de Paz”: Brindar asesoría individual a los emprendimientos participantes; Desarrollar materiales didácticos para el taller; Evaluar el aprendizaje de los participantes Durante cuatro (4) sesiones, cada una de cuatro (4) horas.</t>
  </si>
  <si>
    <t>RECURSO HUMANO (Un (1) Profesional en áreas tecnológicas</t>
  </si>
  <si>
    <t>Profesional en áreas tecnológicas. Con conocimiento en herramientas técnicas, plataformas digitales y uso de Inteligencia Artificial.
Profesional con 24 meses de experiencia, actividades de facilitador, tallerista o docente y al menos 12 meses en trabajo con comunidad. esta persona debe diseñar el contenido del taller y materiales de aprendizaje para el uso en clase Durante dos (2) sesiones, cada una de tres (3) horas.</t>
  </si>
  <si>
    <t>RECURSO HUMANO (Un (1) Profesional en áreas tecnológicas y herramientas digitales.</t>
  </si>
  <si>
    <t>Profesional en áreas tecnológicas Con conocimiento en herramientas técnicas y plataformas digitales. Profesional con 24 meses de experiencia, actividades de facilitador, tallerista o docente y al menos 12 meses en trabajo con comunidad. esta persona debe diseñar el contenido del taller y materiales de aprendizaje para el uso en clase. Durante dos (2) sesiones, cada una de tres (3) horas.</t>
  </si>
  <si>
    <t>RECURSO HUMANO 
Comunicador Social o Profesional en Marketing</t>
  </si>
  <si>
    <t>Profesional en Comunicación Social o Mercadeo y publicidad, con experiencia laboral certificada de mínimo 24 meses como tallerista formador o docente. Debe contar con experiencia profesional y conocimientos en marketing digital y publicidad en redes sociales. Durante cuatro (4) sesiones de dos (2) horas cada una y 12 horas de asesoria personalizada.</t>
  </si>
  <si>
    <t>RECURSO HUMANO (Un (1) Profesional en música.</t>
  </si>
  <si>
    <t>Profesional en música. 
Profesional con 24 meses de experiencia en procesos formativos en instrumentos y canto y al menos 12 meses en trabajo con comunidad.Durante cuatro (4) sesiones de tres (3) horas cada una.</t>
  </si>
  <si>
    <t>RECURSO HUMANO Dinamizadores Indígenas</t>
  </si>
  <si>
    <t>Los dinamizadores deben ser miembros de cada uno de los ocho (8) pueblos de los cabildos indígenas: ( Camentsa, Inga, Nasa, Wayuu, Pastos, Arhuaco, Murui, Carapana) y dos (2) adicionales: 1. mujeres indígenas, y 2. la MIT. Estas personas debe tener experiencia como dinamizadores en proyectos o encuentros de pueblos indígenas. Dentro de sus funciones se encuentra el propender por el correcto y armónico desarrollo de las actividades, distribución de materiales registro de asistencia durante el espacio de aula viva.</t>
  </si>
  <si>
    <t>RECURSO HUMANO Sabedores Indígenas - Evento</t>
  </si>
  <si>
    <t>Sabedor o médico tradicional de la comunidad indígena de Teusaquillo portador de conocimientos milenarios, se encargará del desarrollo del taller. durante un (1) día</t>
  </si>
  <si>
    <t>RECURSO HUMANO Apoyo Técnico Iniciativa</t>
  </si>
  <si>
    <t>Con experiencia laboral de mínimo 24 meses. La persona postulada debe acreditar experiencia específica de mínimo doce (12) meses en trabajo comunitario y proyectos con enfoque social, organización y planificación de proyectos. Durante dos (2) meses.</t>
  </si>
  <si>
    <t>Con experiencia laboral de hasta 35 meses. La persona postulada debe acreditar experiencia específica de mínimo doce (12) meses en trabajo comunitario y proyectos con enfoque social, organización y planificación de proyectos. Durante cuatro (4) meses.</t>
  </si>
  <si>
    <t>Con experiencia laboral de mínimo 24 meses. La persona postulada debe acreditar experiencia específica de mínimo doce (12) meses en trabajo comunitario y proyectos con enfoque social, organización y planificación de proyectos. Durante tres (3) meses.</t>
  </si>
  <si>
    <t>RECURSO HUMANO un (1) Apoyo Técnico Iniciativa Indigena</t>
  </si>
  <si>
    <t>Persona avalada por la MIT, con conocimientos de los saberes propios de cada comunidad, esta persona debe tener experiencia en organización, planificación y trabajo en proyectos con comunidades indígenas como coordinador. Durante dos (2) meses.</t>
  </si>
  <si>
    <t>RECURSO HUMANO UN (1) ARMONIZADOR</t>
  </si>
  <si>
    <t>Sabedor o médico tradicional de la comunidad indígena de Teusaquillo, esta persona debe tener experiencia previa como sabedor o médico tradicional, con conocimientos milenarios de las comunidades para hacer la armonización en apertura y cierre el día de la feria. Durante un (1) día.</t>
  </si>
  <si>
    <t>Día</t>
  </si>
  <si>
    <t>RECURSO HUMANO un (1) Líder de Aulas Indígenas</t>
  </si>
  <si>
    <t>Persona avalada y perteneciente a la MIT, su elección se dará por medio de asamblea. Debe contar con habilidades en manejo de público y coordinación . Debe coordinar las tres aulas y se encargará de la apertura y cierre de cada una de saberes durante la jornada, así como también de convocar a las personas que asistan a la feria para su participación y organización del material requerido en cada espacio. Durante un (1) día.</t>
  </si>
  <si>
    <t>dia</t>
  </si>
  <si>
    <t>RECURSO HUMANO un (1) luminotécnico</t>
  </si>
  <si>
    <t>enfocado en producción de stage en eventos en vivo que realice el montaje y operación de las luces el dia del evento con experiencia de 24 meses en producción de eventos en vivo.Durante un (1) día.</t>
  </si>
  <si>
    <t>RECURSO HUMANO un (1) Profesional en Ingeniería de Sonido</t>
  </si>
  <si>
    <t>Profesional con 24 meses de experiencia de sonido en vivo, el cual tendrá como objetivo el montaje,manejo y producción técnica , calibración y stage del sonido. Durante un (1) día.</t>
  </si>
  <si>
    <t xml:space="preserve">
RECURSO HUMANO 
Un (1) Profesional en pedagogía</t>
  </si>
  <si>
    <t>Profesional en pedagogía con enfoque artístico, experiencia en el diseño e implementación de talleres enfocados en la comunicación efectiva, en medios tradicionales como digitales Profesional con 24 meses de experiencia, actividades de facilitador, tallerista o docente y al menos 12 meses en trabajo con comunidad. Durante tres (3) sesiones de tres (3) horas cada una.</t>
  </si>
  <si>
    <t>RECURSO HUMANO 
un (1)
Apoyo Tecnico Iniciativa Afro</t>
  </si>
  <si>
    <t>Persona con 24 meses de experiencia laboral. Debe hacer parte de la comunidad negra afrocolombiana. Con conocimientos profesionales en ciencias de la educación, que se considere como un sujeto antirracista, educación comunitaria e interculturalidad desde la formación académica. con 12 meses de experiencia en trabajo con la comunidad afrocolombiana y en desarrollo de proyectos. Durante tres (3) meses.</t>
  </si>
  <si>
    <t>RECURSO HUMANO (Un (1) Profesional en ciencias de la educación</t>
  </si>
  <si>
    <t>Profesional. En ciencias de la educación. Que se considere un sujeto antirracista. Con experiencia de 12 meses en producción de texto y formación en temas afrocolombianos. Durante cuatro (3) meses.</t>
  </si>
  <si>
    <t>RECURSO HUMANO(Un (1) Profesional en Ciencias Sociales o Humanidades</t>
  </si>
  <si>
    <t>Profesional en ciencias sociales, que se considere un sujeto antirracista. con conocimiento académicos de estudios interculturales. Debe contar con 12 meses de experiencia en formación de temas afrocolombianos .
Duración tres (3) meses.</t>
  </si>
  <si>
    <t>RECURSO HUMANO Un (1) Profesional en Ciencia Sociales o Humanidades</t>
  </si>
  <si>
    <t>Profesional en Ciencia Sociales o Humanidades, preferiblemente Sociólogo con experiencia de 12 meses en trabajo con la comunidad afrocolombiana. Duración tres (3) meses.</t>
  </si>
  <si>
    <t>Cartulina</t>
  </si>
  <si>
    <t>Compra de Cartulina blanca, tamaño 1/8, por 10 unidades.</t>
  </si>
  <si>
    <t>Compra de Cartulina color blanco, tamaño 65 × 100 (pliego)</t>
  </si>
  <si>
    <t>Foami</t>
  </si>
  <si>
    <t>Compra de Foami escarchado colores variados, tamaño 1/8, por 10 unidades.</t>
  </si>
  <si>
    <t>Lápiz</t>
  </si>
  <si>
    <t>Compra de Lápiz hb, caja por 12 unidades</t>
  </si>
  <si>
    <t>Marcadores</t>
  </si>
  <si>
    <t>Compra de marcadores borrables, grueso.</t>
  </si>
  <si>
    <t>unidad</t>
  </si>
  <si>
    <t>Compra de caja de marcadores gruesos, varios colores, por 10 unidades.</t>
  </si>
  <si>
    <t>Pegante en barra</t>
  </si>
  <si>
    <t>Compra de Pegante en barra, tamaño mediano 20 GR</t>
  </si>
  <si>
    <t>Resma de Papel</t>
  </si>
  <si>
    <t>Compa de Resma de papel</t>
  </si>
  <si>
    <t>Camisetas</t>
  </si>
  <si>
    <t>Estampado + camiseta de Cuello Redondo en Algodón con un (1) estampado a full color para el equipo presente en las actividades (Talla S, M, L Y XL.)</t>
  </si>
  <si>
    <t>Cuadernillo</t>
  </si>
  <si>
    <t>impresión de cuadernillo de 50 hojas en blanco, cosido, pasta blanda, con logo impreso tamaño 16x22 cm</t>
  </si>
  <si>
    <t>Kit Cuaderno + esfero impreso</t>
  </si>
  <si>
    <t>Impresión de agendas tamaño 12,5 cm x 17,5 cm , full color, pasta dura, argollado + esfero ecologico.</t>
  </si>
  <si>
    <t>Cartillas</t>
  </si>
  <si>
    <t>Impresión de cartilla de 100 páginas tamaño carta, papel bond 75 gr, impresión a full color por ambas caras, cocido</t>
  </si>
  <si>
    <t>Almuerzo</t>
  </si>
  <si>
    <t>ALIMENTO PRINCIPAL: Menú compuesto por dos carnes, un arroz especial y una ensalada. 
BEBIDA: de 200 ml, entre las siguientes opciones: Jugo natural de fruta en agua, néctares, refrescos de fruta. 
ACOMPAÑAMIENTO: de 30gr, entre las siguientes opciones: Papas: fritas, fruta deshidratada.
FRUTA: 150 gr de fruta de temporada.
Debe cumplir con normas de bioseguridad - empacado. 
Servicio de entrega al usuario final.</t>
  </si>
  <si>
    <t>Almuerzo Indígena</t>
  </si>
  <si>
    <t>Almuerzo tradicional, debe contener: un sólido, una proteína, bebida y porción de fruta conforme a la cultura y práctica gastronómica de las comunidades indígenas.</t>
  </si>
  <si>
    <t>Alquiler de Restaurante</t>
  </si>
  <si>
    <t>Alquiler de espacio en restaurante durante 3 horas, debe brindar desayuno para 35 personas.
Un sólido, un acompañante, una bebida fría o calientes de 300 ml y porción de fruta personal.</t>
  </si>
  <si>
    <t>Alquiler de Salón</t>
  </si>
  <si>
    <t>Alquiler de espacio con capacidad para mínimo 50 personas. Debe contar con escritorios, tablero, video beam ,computador y estación de café.</t>
  </si>
  <si>
    <t>Alquiler de salón con capacidad para 25 personas, debe contar con sillas plasticas y mesas plasticas cuadradas. Este alquiler debe contar servicio de baño, depósito para materiales y acceso para adulto mayor y/o personas en situación de discapacidad</t>
  </si>
  <si>
    <t>Alquiler de Teatro</t>
  </si>
  <si>
    <t>Alquiler de espacio, capacidad para 130 personas, contar con servicio de baños para asistentes, sonido, micrófonos y personal técnico de soporte, por 8 horas</t>
  </si>
  <si>
    <t>Alquiler de espacio, capacidad para 130 personas, contar con servicio de baños para asistentes, sonido, micrófonos y personal técnico de soporte, por 4 horas</t>
  </si>
  <si>
    <t>Incentivo Economico</t>
  </si>
  <si>
    <t>Incentivo económico el fortalecimiento de emprendedores. Por un valor de 500.000 C/U</t>
  </si>
  <si>
    <t>Incentivo económico el fortalecimiento de emprendedores. Por un valor de 900.000 C/U</t>
  </si>
  <si>
    <t>Combustible planta electrica</t>
  </si>
  <si>
    <t>Combustible para planta electrica, 4 galones.</t>
  </si>
  <si>
    <t>Decoración</t>
  </si>
  <si>
    <t>Compra de decoración para evento, debe contemplar: Guirnaldas, globos metalizados, entre otros.</t>
  </si>
  <si>
    <t>Equipo streaming</t>
  </si>
  <si>
    <t>Alquiler equipo streaming con las siguientes características:
1. Computadora o laptop con una tarjeta gráfica integrada
2. Cámara web (puede ser la cámara integrada en la computadora)
3. Micrófono integrado en la computadora o un micrófono de auriculares
4. Iluminación natural o una sola luz suave (1 día de uso)</t>
  </si>
  <si>
    <t>Habladores publicitarios</t>
  </si>
  <si>
    <t>Habladores publicitarios en acrílico con la información de cada uno de los emprendimientos. Tamaño media carta en orientación vertical. Tamaño del hablador</t>
  </si>
  <si>
    <t>Iluminación</t>
  </si>
  <si>
    <t>Alquiler de: 1. un (1) controlador de iluminación DMX, 2. dos (2) focos led programables, y 3. dos (2) cabezas móviles iluminación con movimiento.</t>
  </si>
  <si>
    <t>Insumos propios - Indígenas</t>
  </si>
  <si>
    <t>Materiales para elaboración de las actividades del encuentro, frutas, incienso, palo santo, entre otros materiales. Asegurando un valor de 500.000 COP</t>
  </si>
  <si>
    <t>Insumos propios aula - Indígenas</t>
  </si>
  <si>
    <t>Materiales para aulas, se debe asegurar un valor de 600.000 COP.</t>
  </si>
  <si>
    <t>Kit de materiales Indígenas</t>
  </si>
  <si>
    <t>Kit de materiales: Lana, chaquira. Hilos, Agujas, entre otros de acuerdo a los productos que elaboren los emprendimientos. Se debe asegurar un valor de 250.000 COP para cada Kit</t>
  </si>
  <si>
    <t>Micrófonos</t>
  </si>
  <si>
    <t>Alquiler de micrófonos alámbricos (Incluye transporte, instalación y desinstalación)</t>
  </si>
  <si>
    <t>Página web</t>
  </si>
  <si>
    <t>Servicio de creación y desarrollo de pagina web que cuente con las siguientes características: 1. navegación fácil y rápida, 2. adapta a Tablet, celulares y computadores, 3. Diseño, 4. Certificado de seguridad de la página, 5. Hosting y dominio por un año a nombre del cliente, 6. Tienda online con mínimo 20 productos, 7. Creación de plataformas de pago (en: Bancolombia, Efecty, Davivienda, Visa, PSE, Su RED, American Express, Credito Facil Codensa, y más), 8. Conexión con cuenta bancaria, 9. Botón de Whatsapp para diálogo directo con el cliente.</t>
  </si>
  <si>
    <t>Planta eléctrica</t>
  </si>
  <si>
    <t>Alquiler de planta eléctrica de 3000W con motor a gasolina (capacidad de 15 litros). El alquiler de la planta debe incluir el combustible para su funcionamiento, transporte, instalación y desinstalación</t>
  </si>
  <si>
    <t>Plataforma virtual</t>
  </si>
  <si>
    <t>Servicio de plataforma virtual premium para sesiones de reuniones sin limite de tiempo. 
Características principales:
Videollamadas de mínimo 100 participantes.
Acceso desde aplicaciones móviles, escritorio o portátil.
Hasta 49 participantes en pantalla al mismo tiempo.</t>
  </si>
  <si>
    <t>Refrigerio</t>
  </si>
  <si>
    <t>Un sólido: de mínimo 60 gr por porción (entre las siguientes opciones: sándwich de jamón y queso, sanduche de atún, sandwich de pollo, sandwich de espinaca y queso, ponqués, palito de queso, arepa con queso, pastel gloria, pastel de pollo, pastel de carne, pastel de queso).
Una bebida: de 200 ml (entre las siguientes opciones: Jugo de fruta en agua, néctares, refrescos de fruta).
Un Acompañamiento: de 30 gr, entre las siguientes opciones: papas fritas, fruta deshidratada.
Fruta: 150 gr de fruta de temporada. 
Debe cumplir con normas de bioseguridad - empacado.
Servicio de entrega al usuario final.</t>
  </si>
  <si>
    <t>Refrigerio Indígenas</t>
  </si>
  <si>
    <t>Refrigerio Indigenra debe contener: un sólido, una bebida y una porción de fruta. Conforme a la cultura y práctica gastronómica de las comunidades Indígenas</t>
  </si>
  <si>
    <t>Refrigerio Indígenas Sencillo</t>
  </si>
  <si>
    <t>Refrigerio indigena sencillo debe contener: un aperitivo y/o bocadillos y una bebida conforme a la cultura y práctica gastronómica de las comunidades Indígenas.</t>
  </si>
  <si>
    <t>Refrigerio sencillo</t>
  </si>
  <si>
    <t>Un sólido: de mínimo 50 gr por porción, entre las siguientes opciones (sanduche de jamon y queso o amasijo tradicional). 
Bebida: compuesto por bebida de 200 ml en caja. Debe cumplir con normas de bioseguridad - empacado. 
Servicio de entrega al usuario final.</t>
  </si>
  <si>
    <t>Remuneración artistas</t>
  </si>
  <si>
    <t>Agrupación musical o artistico de más de dos personas de caracter profesional que maneja diferentes técnicas, con puesta en escena de mínimo 45 minutos. (Transporte se encuentra incluido en la remuneración).</t>
  </si>
  <si>
    <t>Remuneración a las presentaciones de artistas emergentes con experiencia, de mínimo 30 minutos el transporte se encuentra incluido en el valor.</t>
  </si>
  <si>
    <t>Remuneración a las presentaciones de artistas emergentes con experiencia, duración estimada máximo 30 minutos el transporte se encuentra incluido en el valor. Duración de máximo 30 minutos.</t>
  </si>
  <si>
    <t>Agrupación musical o artistico de más de dos personas de caracter profesional que maneja diferentes técnicas, con puesta en escena de mínimo 30 minutos. (Transporte se encuentra incluido en la remuneración).</t>
  </si>
  <si>
    <t>Remuneración artistas Indígenas</t>
  </si>
  <si>
    <t>Presentación Artísticas de la comunidad indigena de teusaquillo de mínimo cuatro (4) participantes, con trajes tradicionales. duración de 5 a 10 minutos.</t>
  </si>
  <si>
    <t>Remuneración a presentaciones de artistas emergentes sin experiencia o poca experiencia (valor con transporte incluido).</t>
  </si>
  <si>
    <t>Servicio Community Manager</t>
  </si>
  <si>
    <t>Servicio de community manager durante un (1) mes que contenga los siguientes elementos:
1. Creación de redes, o configuración de perfil.
2. publicaciones semanales con un video reels mensual
3. historias semanales. 
4. redes sociales entre: (Instagram, Facebook “Fanpage”, X o LinkedIn)
5. Informe de desempeño mensual 
6. Campaña orgánica
8. Incremento de seguidores</t>
  </si>
  <si>
    <t>Servicio de community manager durante tres (3)mes que contenga los siguientes elementos:
1. Creación de redes, o configuración de perfil.
2. 2 publicaciones semanales con un video reels mensual
3. 2 historias semanales. 
4. 2 redes sociales entre: (Instagram, Facebook “Fanpage”, X o LinkedIn)
5. Respuesta en Redes
6. Informe de desempeño mensual 
7. Campaña orgánica
8. Incremento mensual de 200 seguidores no segmentados.</t>
  </si>
  <si>
    <t>Sonido</t>
  </si>
  <si>
    <t>Alquiler de: 1. dos (2) cabinas de sonido con las siguientes características: altavoz pasivo con Rango de Potencia de 600W RMS / 2400W pico, sensibilidad 103 dB 1w/1m, conectividad speakon NL4 y cobertura 90° horizontal x 30° vertical, 2. dos (2) altavoz autoamplificado con rango de frecuencia de 45 Hz - 20 kHz, potencia de 2000W Clase D, SPL máximo de 132 dB y conectividad XLR, RCA, 3. dos (2) Subwoofer activo autoamplificado de 18 pulgadas con rango de frecuencia de 27MHz - 90 Hz, potencia de 3400 W Clase D, SPL Máximo de 136 dB, driver de 18 pulgadas y conectividad: XLR, PowerCon, y 4. una (1) consola digital de 16 canales con procesamiento de efectos integrados, ecualización gráfica, y capacidad de mezcla versátil. 16 canales mono/mic y 4 bases auxiliares, efectos Reverb, delay, compresión, Conectividad XLR, TRS, USB para grabación multipista.</t>
  </si>
  <si>
    <t>Alquiler de cabina de sonido de 700W para uso en exteriores con conectividad bluetooth y lector USB (Incluye transporte, instalación y desinstalación)</t>
  </si>
  <si>
    <t>Consola digital de 8 canales (Incluye transporte, instalación y desinstalación)</t>
  </si>
  <si>
    <t>Tarima</t>
  </si>
  <si>
    <t>Alquiler de tarima de 3.6x4.8 mts, escalera a la altura requerida. Estructura certificada. Debe incluir montaje y desmontaje, transporte.</t>
  </si>
  <si>
    <t>Transporte</t>
  </si>
  <si>
    <t>Prestación de servicio de transporte durante un día para 15 personas. 10 viajes en un mismo día por la localidad de teusaquillo</t>
  </si>
  <si>
    <t>Prestación de servicio de transporte durante un día para 25 personas. 10 viajes en un mismo día por la localidad de teusaquillo</t>
  </si>
  <si>
    <t>Servicio de transporte camión liviano doble cabina para traslado de materiales (ida y vuelta)</t>
  </si>
  <si>
    <t>Prestación de servicio de transporte durante una hora para 4 personas.</t>
  </si>
  <si>
    <t>Usb</t>
  </si>
  <si>
    <t>Compra de memoria USB 16gb</t>
  </si>
  <si>
    <t>Refrigerio Afro</t>
  </si>
  <si>
    <t>Que contenga como mínimo aperitivo y/o bocadillos más bebida conforme a la cultura y práctica gastronómica de las comunidades Afrodescendientes</t>
  </si>
  <si>
    <t>Remuneración artistas AFRO</t>
  </si>
  <si>
    <t>Muestra artística de danza o música que representa la cultura de la comunidad negra Afrocolombiana de la localidad de Teusaquillo</t>
  </si>
  <si>
    <t>Internet portátil</t>
  </si>
  <si>
    <t>Compra Módem Wifi 4g Lte Portátil Recargable Kajeet Mifi Linkzone, más dos (2) recargas de 50.000</t>
  </si>
  <si>
    <t>Citara</t>
  </si>
  <si>
    <t>Compra de cítara 24 cuerdas y partituras</t>
  </si>
  <si>
    <t>Computador</t>
  </si>
  <si>
    <t>Compra de computador Portátil Core I3 Ram 8 Gb Ssd 512 Gb 15,6</t>
  </si>
  <si>
    <t>Organeta</t>
  </si>
  <si>
    <t>Compra de Teclado Psr-e 273, adaptador, base doble y forro.</t>
  </si>
  <si>
    <t>Parlante de sonido</t>
  </si>
  <si>
    <t>Compra de parlante de sonido con Bluetooth, para uso en exteriores, recargable, con cargador incluido, potencia 30w.</t>
  </si>
  <si>
    <t>Interfaz de audio focusrite scarlett 212 studio 4ta generación</t>
  </si>
  <si>
    <t>Monitores multimedia bluetooth Eris 4.5BT 2da generación</t>
  </si>
  <si>
    <t>TOTALES</t>
  </si>
  <si>
    <t>ESTUDIO DE MERCADO</t>
  </si>
  <si>
    <t>OBJETO</t>
  </si>
  <si>
    <t xml:space="preserve">“CONTRATAR LA PRESTACIÓN DE SERVICIOS PARA LA ORGANIZACIÓN, EL APOYO LOGISTICO Y SUMINISTRO DE MATERIALES, ORGANIZACION, PRODUCCION Y EJECUCION DE LOS EVENTOS Y ACTIVIDADES QUE SE REQUIERAN, EN DESARROLLO DEL PROYECTO 2090 “TEUSAQUILLO LOCALIDAD EMPRENDEDORA E INNOVADORA” DE ACUERDO A LO ESTABLECIDO EN EL ANEXO TÉCNICO Y LOS ESTUDIOS PREVIOS. </t>
  </si>
  <si>
    <t>No.</t>
  </si>
  <si>
    <t>GRUPO</t>
  </si>
  <si>
    <t>CATEGORÍA</t>
  </si>
  <si>
    <t>ELEMENTO</t>
  </si>
  <si>
    <t>CÓDIGO UNSPSC</t>
  </si>
  <si>
    <t>CARACTERISTICA TÉCNICA</t>
  </si>
  <si>
    <t>UNIDAD DE MEDIDA</t>
  </si>
  <si>
    <t>TIEMPO DE CONTRATAFCIÓN</t>
  </si>
  <si>
    <t>CANTIDAD REQUERIDA</t>
  </si>
  <si>
    <t>VALOR</t>
  </si>
  <si>
    <t>EQUIPO OPERATIVO</t>
  </si>
  <si>
    <t>CONTRATO</t>
  </si>
  <si>
    <t>PERSONAL DE APOYO</t>
  </si>
  <si>
    <t>PAPELERÍA</t>
  </si>
  <si>
    <t>COMPRA</t>
  </si>
  <si>
    <t>PAPELERIA</t>
  </si>
  <si>
    <t>MATERIAL POP</t>
  </si>
  <si>
    <t>LOGÍSTICO</t>
  </si>
  <si>
    <t>ALQUILER</t>
  </si>
  <si>
    <t>LOGÍSTICA</t>
  </si>
  <si>
    <t>ADQUISICIÓN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</si>
</sst>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quot;$&quot;\ #,##0.00;[Red]\-&quot;$&quot;\ #,##0.00"/>
    <numFmt numFmtId="165" formatCode="_-&quot;$&quot;\ * #,##0_-;\-&quot;$&quot;\ * #,##0_-;_-&quot;$&quot;\ * &quot;-&quot;_-;_-@_-"/>
    <numFmt numFmtId="166" formatCode="_-&quot;$&quot;\ * #,##0.00_-;\-&quot;$&quot;\ * #,##0.00_-;_-&quot;$&quot;\ * &quot;-&quot;??_-;_-@_-"/>
    <numFmt numFmtId="167" formatCode="_-[$$-240A]\ * #,##0_-;\-[$$-240A]\ * #,##0_-;_-[$$-240A]\ * &quot;-&quot;??_-;_-@_-"/>
    <numFmt numFmtId="168" formatCode="&quot;$&quot;\ #,##0"/>
    <numFmt numFmtId="169" formatCode="_-&quot;$&quot;\ * #,##0_-;\-&quot;$&quot;\ * #,##0_-;_-&quot;$&quot;\ * &quot;-&quot;??_-;_-@_-"/>
    <numFmt numFmtId="170" formatCode="&quot;$&quot;#,##0"/>
    <numFmt numFmtId="171" formatCode="&quot;$&quot;\ #,##0;[Red]\-&quot;$&quot;\ #,##0"/>
  </numFmts>
  <fonts count="10">
    <font>
      <sz val="11"/>
      <color theme="1"/>
      <name val="Calibri"/>
      <family val="2"/>
      <scheme val="minor"/>
    </font>
    <font>
      <sz val="11"/>
      <color theme="1"/>
      <name val="Calibri"/>
      <family val="2"/>
      <scheme val="minor"/>
    </font>
    <font>
      <sz val="10"/>
      <color theme="1"/>
      <name val="Garamond"/>
      <family val="1"/>
    </font>
    <font>
      <b/>
      <sz val="10"/>
      <color theme="1"/>
      <name val="Garamond"/>
      <family val="1"/>
    </font>
    <font>
      <b/>
      <sz val="10"/>
      <name val="Garamond"/>
      <family val="1"/>
    </font>
    <font>
      <b/>
      <sz val="10"/>
      <color theme="0"/>
      <name val="Garamond"/>
      <family val="1"/>
    </font>
    <font>
      <sz val="12"/>
      <color theme="1"/>
      <name val="Garamond"/>
      <family val="1"/>
    </font>
    <font>
      <b/>
      <sz val="12"/>
      <color theme="1"/>
      <name val="Garamond"/>
      <family val="1"/>
    </font>
    <font>
      <sz val="12"/>
      <color theme="2" tint="-0.89999084444715716"/>
      <name val="Garamond"/>
      <family val="1"/>
    </font>
    <font>
      <sz val="8"/>
      <color theme="1"/>
      <name val="EB Garamond"/>
    </font>
  </fonts>
  <fills count="18">
    <fill>
      <patternFill patternType="none"/>
    </fill>
    <fill>
      <patternFill patternType="gray125"/>
    </fill>
    <fill>
      <patternFill patternType="solid">
        <fgColor theme="9" tint="0.3999755851924192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rgb="FF3366FF"/>
      </patternFill>
    </fill>
    <fill>
      <patternFill patternType="solid">
        <fgColor theme="9" tint="0.79998168889431442"/>
        <bgColor rgb="FF3366FF"/>
      </patternFill>
    </fill>
    <fill>
      <patternFill patternType="solid">
        <fgColor theme="4" tint="0.79998168889431442"/>
        <bgColor rgb="FF3366FF"/>
      </patternFill>
    </fill>
    <fill>
      <patternFill patternType="solid">
        <fgColor theme="6" tint="0.79998168889431442"/>
        <bgColor indexed="64"/>
      </patternFill>
    </fill>
    <fill>
      <patternFill patternType="solid">
        <fgColor rgb="FF92D050"/>
        <bgColor indexed="64"/>
      </patternFill>
    </fill>
    <fill>
      <patternFill patternType="solid">
        <fgColor rgb="FFB7B7B7"/>
        <bgColor indexed="64"/>
      </patternFill>
    </fill>
    <fill>
      <patternFill patternType="solid">
        <fgColor rgb="FFFFFFFF"/>
        <bgColor indexed="64"/>
      </patternFill>
    </fill>
    <fill>
      <patternFill patternType="solid">
        <fgColor rgb="FFF3F3F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cellStyleXfs>
  <cellXfs count="105">
    <xf numFmtId="0" fontId="0" fillId="0" borderId="0" xfId="0"/>
    <xf numFmtId="0" fontId="2" fillId="0" borderId="0" xfId="0" applyFont="1" applyAlignment="1">
      <alignment horizontal="left" wrapText="1"/>
    </xf>
    <xf numFmtId="0" fontId="3" fillId="0" borderId="0" xfId="0" applyFont="1" applyAlignment="1">
      <alignment horizontal="left" wrapText="1"/>
    </xf>
    <xf numFmtId="0" fontId="4" fillId="2" borderId="12" xfId="0" applyFont="1" applyFill="1" applyBorder="1" applyAlignment="1">
      <alignment horizontal="center" vertical="center" wrapText="1"/>
    </xf>
    <xf numFmtId="167" fontId="5" fillId="3" borderId="12" xfId="1"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8" fillId="0" borderId="13" xfId="0" applyFont="1" applyBorder="1" applyAlignment="1">
      <alignment horizontal="center" vertical="center" wrapText="1"/>
    </xf>
    <xf numFmtId="0" fontId="6" fillId="0" borderId="13" xfId="0" applyFont="1" applyBorder="1" applyAlignment="1">
      <alignment horizontal="center" wrapText="1"/>
    </xf>
    <xf numFmtId="0" fontId="6" fillId="0" borderId="12" xfId="0" applyFont="1" applyBorder="1" applyAlignment="1">
      <alignment horizontal="center" wrapText="1"/>
    </xf>
    <xf numFmtId="0" fontId="6" fillId="0" borderId="12" xfId="0" applyFont="1" applyBorder="1" applyAlignment="1">
      <alignment horizontal="center"/>
    </xf>
    <xf numFmtId="0" fontId="6" fillId="0" borderId="12" xfId="0" applyFont="1" applyBorder="1" applyAlignment="1">
      <alignment horizontal="center" vertical="center"/>
    </xf>
    <xf numFmtId="0" fontId="8" fillId="0" borderId="12"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166" fontId="6" fillId="5" borderId="12" xfId="2" applyFont="1" applyFill="1" applyBorder="1" applyAlignment="1">
      <alignment horizontal="center" vertical="center"/>
    </xf>
    <xf numFmtId="169" fontId="6" fillId="4" borderId="12" xfId="2" applyNumberFormat="1" applyFont="1" applyFill="1" applyBorder="1" applyAlignment="1">
      <alignment vertical="center"/>
    </xf>
    <xf numFmtId="169" fontId="6" fillId="0" borderId="12" xfId="0" applyNumberFormat="1" applyFont="1" applyBorder="1" applyAlignment="1">
      <alignment horizontal="left" vertical="center"/>
    </xf>
    <xf numFmtId="166" fontId="6" fillId="5" borderId="15" xfId="2" applyFont="1" applyFill="1" applyBorder="1" applyAlignment="1">
      <alignment horizontal="center" vertical="center"/>
    </xf>
    <xf numFmtId="0" fontId="6" fillId="0" borderId="12" xfId="0" applyFont="1" applyBorder="1"/>
    <xf numFmtId="0" fontId="6" fillId="0" borderId="12" xfId="0" applyFont="1" applyBorder="1" applyAlignment="1">
      <alignment wrapText="1"/>
    </xf>
    <xf numFmtId="0" fontId="7" fillId="11" borderId="12" xfId="0" applyFont="1" applyFill="1" applyBorder="1" applyAlignment="1">
      <alignment horizontal="center" vertical="center" wrapText="1"/>
    </xf>
    <xf numFmtId="170" fontId="7" fillId="0" borderId="12" xfId="3" applyNumberFormat="1" applyFont="1" applyFill="1" applyBorder="1" applyAlignment="1">
      <alignment horizontal="center" vertical="center" wrapText="1"/>
    </xf>
    <xf numFmtId="170" fontId="7" fillId="8" borderId="12" xfId="3" applyNumberFormat="1" applyFont="1" applyFill="1" applyBorder="1" applyAlignment="1">
      <alignment horizontal="center" vertical="center" wrapText="1"/>
    </xf>
    <xf numFmtId="170" fontId="7" fillId="7" borderId="12" xfId="3" applyNumberFormat="1" applyFont="1" applyFill="1" applyBorder="1" applyAlignment="1">
      <alignment horizontal="center" vertical="center" wrapText="1"/>
    </xf>
    <xf numFmtId="170" fontId="7" fillId="6" borderId="12" xfId="3" applyNumberFormat="1" applyFont="1" applyFill="1" applyBorder="1" applyAlignment="1">
      <alignment horizontal="center" vertical="center" wrapText="1"/>
    </xf>
    <xf numFmtId="0" fontId="6" fillId="12" borderId="12" xfId="0" applyFont="1" applyFill="1" applyBorder="1" applyAlignment="1">
      <alignment wrapText="1"/>
    </xf>
    <xf numFmtId="0" fontId="6" fillId="12" borderId="12" xfId="0" applyFont="1" applyFill="1" applyBorder="1" applyAlignment="1">
      <alignment horizontal="center" wrapText="1"/>
    </xf>
    <xf numFmtId="169" fontId="6" fillId="0" borderId="12" xfId="0" applyNumberFormat="1" applyFont="1" applyBorder="1"/>
    <xf numFmtId="0" fontId="6" fillId="12" borderId="12" xfId="0" applyFont="1" applyFill="1" applyBorder="1" applyAlignment="1">
      <alignment vertical="center" wrapText="1"/>
    </xf>
    <xf numFmtId="0" fontId="6" fillId="12" borderId="12" xfId="0" applyFont="1" applyFill="1" applyBorder="1" applyAlignment="1">
      <alignment horizontal="center" vertical="center" wrapText="1"/>
    </xf>
    <xf numFmtId="0" fontId="6" fillId="13" borderId="12" xfId="0" applyFont="1" applyFill="1" applyBorder="1" applyAlignment="1">
      <alignment vertical="center" wrapText="1"/>
    </xf>
    <xf numFmtId="0" fontId="6" fillId="0" borderId="13" xfId="0" applyFont="1" applyBorder="1" applyAlignment="1">
      <alignment horizontal="center"/>
    </xf>
    <xf numFmtId="0" fontId="6" fillId="0" borderId="13" xfId="0" applyFont="1" applyBorder="1"/>
    <xf numFmtId="164" fontId="9" fillId="5" borderId="12" xfId="0" applyNumberFormat="1" applyFont="1" applyFill="1" applyBorder="1" applyAlignment="1">
      <alignment horizontal="right" vertical="center" wrapText="1"/>
    </xf>
    <xf numFmtId="164" fontId="9" fillId="5" borderId="12" xfId="0" applyNumberFormat="1" applyFont="1" applyFill="1" applyBorder="1" applyAlignment="1">
      <alignment horizontal="right" wrapText="1"/>
    </xf>
    <xf numFmtId="164" fontId="9" fillId="4" borderId="12" xfId="0" applyNumberFormat="1" applyFont="1" applyFill="1" applyBorder="1" applyAlignment="1">
      <alignment horizontal="right" vertical="center" wrapText="1"/>
    </xf>
    <xf numFmtId="0" fontId="2" fillId="0" borderId="0" xfId="0" applyFont="1" applyAlignment="1">
      <alignment horizontal="center" wrapText="1"/>
    </xf>
    <xf numFmtId="0" fontId="2" fillId="0" borderId="0" xfId="0" applyFont="1" applyAlignment="1">
      <alignment horizontal="right" wrapText="1"/>
    </xf>
    <xf numFmtId="167" fontId="2" fillId="0" borderId="0" xfId="0" applyNumberFormat="1" applyFont="1" applyAlignment="1">
      <alignment horizontal="right" wrapText="1"/>
    </xf>
    <xf numFmtId="0" fontId="3" fillId="0" borderId="0" xfId="0" applyFont="1" applyAlignment="1">
      <alignment horizontal="center" wrapText="1"/>
    </xf>
    <xf numFmtId="0" fontId="3" fillId="0" borderId="0" xfId="0" applyFont="1" applyAlignment="1">
      <alignment horizontal="right" wrapText="1"/>
    </xf>
    <xf numFmtId="167" fontId="3" fillId="0" borderId="0" xfId="0" applyNumberFormat="1" applyFont="1" applyAlignment="1">
      <alignment horizontal="right" wrapText="1"/>
    </xf>
    <xf numFmtId="167" fontId="2" fillId="0" borderId="12" xfId="0" applyNumberFormat="1" applyFont="1" applyBorder="1" applyAlignment="1">
      <alignment horizontal="center" vertical="center" wrapText="1"/>
    </xf>
    <xf numFmtId="0" fontId="2" fillId="0" borderId="0" xfId="0" applyFont="1" applyAlignment="1">
      <alignment wrapText="1"/>
    </xf>
    <xf numFmtId="0" fontId="2" fillId="0" borderId="0" xfId="0" applyFont="1" applyAlignment="1">
      <alignment vertical="center" wrapText="1"/>
    </xf>
    <xf numFmtId="168" fontId="2" fillId="0" borderId="0" xfId="1" applyNumberFormat="1" applyFont="1" applyAlignment="1">
      <alignment wrapText="1"/>
    </xf>
    <xf numFmtId="0" fontId="2" fillId="12" borderId="12" xfId="0" applyFont="1" applyFill="1" applyBorder="1" applyAlignment="1">
      <alignment vertical="center" wrapText="1"/>
    </xf>
    <xf numFmtId="0" fontId="2" fillId="12" borderId="12" xfId="0" applyFont="1" applyFill="1" applyBorder="1" applyAlignment="1">
      <alignment horizontal="center" vertical="center" wrapText="1"/>
    </xf>
    <xf numFmtId="167" fontId="2" fillId="0" borderId="12" xfId="0" applyNumberFormat="1" applyFont="1" applyBorder="1" applyAlignment="1">
      <alignment horizontal="right" wrapText="1"/>
    </xf>
    <xf numFmtId="0" fontId="2" fillId="0" borderId="12" xfId="0" applyFont="1" applyBorder="1" applyAlignment="1">
      <alignment horizontal="left"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12" xfId="0" applyFont="1" applyBorder="1" applyAlignment="1">
      <alignment vertical="center" wrapText="1"/>
    </xf>
    <xf numFmtId="0" fontId="3" fillId="0" borderId="0" xfId="0" applyFont="1" applyAlignment="1">
      <alignment horizontal="center" vertical="center" wrapText="1"/>
    </xf>
    <xf numFmtId="0" fontId="2" fillId="12" borderId="12" xfId="0" applyFont="1" applyFill="1" applyBorder="1" applyAlignment="1">
      <alignment horizontal="left" vertical="center" wrapText="1"/>
    </xf>
    <xf numFmtId="167" fontId="3" fillId="16" borderId="12" xfId="0" applyNumberFormat="1" applyFont="1" applyFill="1" applyBorder="1" applyAlignment="1">
      <alignment horizontal="right" wrapText="1"/>
    </xf>
    <xf numFmtId="167" fontId="3" fillId="0" borderId="12" xfId="0" applyNumberFormat="1" applyFont="1" applyBorder="1" applyAlignment="1">
      <alignment horizontal="center" vertical="center" wrapText="1"/>
    </xf>
    <xf numFmtId="0" fontId="6" fillId="0" borderId="0" xfId="0" applyFont="1"/>
    <xf numFmtId="0" fontId="2" fillId="14" borderId="12"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6" fillId="14" borderId="12" xfId="0" applyFont="1" applyFill="1" applyBorder="1"/>
    <xf numFmtId="0" fontId="7" fillId="14" borderId="12" xfId="0" applyFont="1" applyFill="1" applyBorder="1" applyAlignment="1">
      <alignment horizontal="center" vertical="center" wrapText="1"/>
    </xf>
    <xf numFmtId="0" fontId="6" fillId="14" borderId="12" xfId="0" applyFont="1" applyFill="1" applyBorder="1" applyAlignment="1">
      <alignment vertical="center" wrapText="1"/>
    </xf>
    <xf numFmtId="0" fontId="6" fillId="14" borderId="12" xfId="0" applyFont="1" applyFill="1" applyBorder="1" applyAlignment="1">
      <alignment horizontal="center" vertical="center" wrapText="1"/>
    </xf>
    <xf numFmtId="0" fontId="7" fillId="17" borderId="12" xfId="0" applyFont="1" applyFill="1" applyBorder="1" applyAlignment="1">
      <alignment horizontal="center" vertical="center" wrapText="1"/>
    </xf>
    <xf numFmtId="166" fontId="6" fillId="0" borderId="17" xfId="0" applyNumberFormat="1" applyFont="1" applyBorder="1"/>
    <xf numFmtId="164" fontId="6" fillId="0" borderId="12" xfId="0" applyNumberFormat="1" applyFont="1" applyBorder="1" applyAlignment="1">
      <alignment horizontal="right" vertical="center"/>
    </xf>
    <xf numFmtId="164" fontId="6" fillId="0" borderId="12" xfId="0" applyNumberFormat="1" applyFont="1" applyBorder="1"/>
    <xf numFmtId="171" fontId="9" fillId="14" borderId="12" xfId="0" applyNumberFormat="1" applyFont="1" applyFill="1" applyBorder="1" applyAlignment="1">
      <alignment horizontal="right" vertical="center" wrapText="1"/>
    </xf>
    <xf numFmtId="171" fontId="9" fillId="14" borderId="12" xfId="0" applyNumberFormat="1" applyFont="1" applyFill="1" applyBorder="1" applyAlignment="1">
      <alignment horizontal="right" wrapText="1"/>
    </xf>
    <xf numFmtId="171" fontId="9" fillId="10" borderId="12" xfId="0" applyNumberFormat="1" applyFont="1" applyFill="1" applyBorder="1" applyAlignment="1">
      <alignment horizontal="right" wrapText="1"/>
    </xf>
    <xf numFmtId="171" fontId="9" fillId="10" borderId="12" xfId="0" applyNumberFormat="1" applyFont="1" applyFill="1" applyBorder="1" applyAlignment="1">
      <alignment horizontal="right" vertical="center" wrapText="1"/>
    </xf>
    <xf numFmtId="0" fontId="6" fillId="10" borderId="12" xfId="0" applyFont="1" applyFill="1" applyBorder="1" applyAlignment="1">
      <alignment horizontal="center" vertical="center" wrapText="1"/>
    </xf>
    <xf numFmtId="171" fontId="9" fillId="0" borderId="12" xfId="0" applyNumberFormat="1" applyFont="1" applyBorder="1" applyAlignment="1">
      <alignment horizontal="right" wrapText="1"/>
    </xf>
    <xf numFmtId="171" fontId="9" fillId="0" borderId="12" xfId="0" applyNumberFormat="1" applyFont="1" applyBorder="1" applyAlignment="1">
      <alignment horizontal="right" vertical="center" wrapText="1"/>
    </xf>
    <xf numFmtId="0" fontId="6" fillId="14" borderId="13" xfId="0" applyFont="1" applyFill="1" applyBorder="1" applyAlignment="1">
      <alignment horizontal="center"/>
    </xf>
    <xf numFmtId="0" fontId="6" fillId="14" borderId="16" xfId="0" applyFont="1" applyFill="1" applyBorder="1" applyAlignment="1">
      <alignment horizontal="center"/>
    </xf>
    <xf numFmtId="0" fontId="6" fillId="14" borderId="14" xfId="0" applyFont="1" applyFill="1" applyBorder="1" applyAlignment="1">
      <alignment horizontal="center"/>
    </xf>
    <xf numFmtId="0" fontId="7" fillId="10" borderId="12" xfId="0" applyFont="1" applyFill="1" applyBorder="1" applyAlignment="1">
      <alignment horizont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6" fillId="5" borderId="12" xfId="0" applyFont="1" applyFill="1" applyBorder="1" applyAlignment="1">
      <alignment horizontal="center" vertical="center"/>
    </xf>
    <xf numFmtId="0" fontId="6" fillId="4" borderId="12" xfId="0" applyFont="1" applyFill="1" applyBorder="1" applyAlignment="1">
      <alignment horizontal="center" vertical="center"/>
    </xf>
    <xf numFmtId="0" fontId="6" fillId="9"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5" borderId="5" xfId="0" applyFont="1" applyFill="1" applyBorder="1" applyAlignment="1">
      <alignment horizontal="center" vertical="center" wrapText="1"/>
    </xf>
    <xf numFmtId="0" fontId="3" fillId="15" borderId="6" xfId="0" applyFont="1" applyFill="1" applyBorder="1" applyAlignment="1">
      <alignment horizontal="center" vertical="center" wrapText="1"/>
    </xf>
    <xf numFmtId="0" fontId="3" fillId="15" borderId="7" xfId="0" applyFont="1" applyFill="1" applyBorder="1" applyAlignment="1">
      <alignment horizontal="center" vertical="center" wrapText="1"/>
    </xf>
    <xf numFmtId="0" fontId="3" fillId="15" borderId="0" xfId="0" applyFont="1" applyFill="1" applyAlignment="1">
      <alignment horizontal="center" vertical="center" wrapText="1"/>
    </xf>
    <xf numFmtId="0" fontId="3" fillId="15" borderId="8" xfId="0" applyFont="1" applyFill="1" applyBorder="1" applyAlignment="1">
      <alignment horizontal="center" vertical="center" wrapText="1"/>
    </xf>
    <xf numFmtId="0" fontId="3" fillId="15" borderId="9" xfId="0" applyFont="1" applyFill="1" applyBorder="1" applyAlignment="1">
      <alignment horizontal="center" vertical="center" wrapText="1"/>
    </xf>
    <xf numFmtId="0" fontId="3" fillId="15" borderId="10" xfId="0" applyFont="1" applyFill="1" applyBorder="1" applyAlignment="1">
      <alignment horizontal="center" vertical="center" wrapText="1"/>
    </xf>
    <xf numFmtId="0" fontId="3" fillId="15" borderId="11" xfId="0" applyFont="1" applyFill="1" applyBorder="1" applyAlignment="1">
      <alignment horizontal="center" vertical="center" wrapText="1"/>
    </xf>
    <xf numFmtId="0" fontId="3" fillId="16" borderId="13" xfId="0" applyFont="1" applyFill="1" applyBorder="1" applyAlignment="1">
      <alignment horizontal="center" wrapText="1"/>
    </xf>
    <xf numFmtId="0" fontId="3" fillId="16" borderId="16" xfId="0" applyFont="1" applyFill="1" applyBorder="1" applyAlignment="1">
      <alignment horizontal="center" wrapText="1"/>
    </xf>
    <xf numFmtId="0" fontId="3" fillId="16" borderId="14" xfId="0" applyFont="1" applyFill="1" applyBorder="1" applyAlignment="1">
      <alignment horizontal="center" wrapText="1"/>
    </xf>
  </cellXfs>
  <cellStyles count="4">
    <cellStyle name="Moneda" xfId="1" builtinId="4"/>
    <cellStyle name="Moneda [0] 2" xfId="3" xr:uid="{F9BF6CD7-D46D-204C-8F6F-100C1FC68A4B}"/>
    <cellStyle name="Moneda 2" xfId="2" xr:uid="{D18E665F-A643-1344-958D-137DE07AF8C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CA59-921E-4251-9449-798336A32D4A}">
  <sheetPr filterMode="1"/>
  <dimension ref="A1:Q114"/>
  <sheetViews>
    <sheetView tabSelected="1" zoomScale="80" zoomScaleNormal="80" workbookViewId="0">
      <pane xSplit="5" ySplit="3" topLeftCell="F86" activePane="bottomRight" state="frozen"/>
      <selection pane="bottomRight" activeCell="G87" sqref="G87"/>
      <selection pane="bottomLeft" activeCell="A4" sqref="A4"/>
      <selection pane="topRight" activeCell="E1" sqref="E1"/>
    </sheetView>
  </sheetViews>
  <sheetFormatPr defaultColWidth="11.42578125" defaultRowHeight="15"/>
  <cols>
    <col min="1" max="1" width="18.7109375" customWidth="1"/>
    <col min="2" max="2" width="40.42578125" customWidth="1"/>
    <col min="3" max="3" width="17" customWidth="1"/>
    <col min="4" max="4" width="26.140625" customWidth="1"/>
    <col min="5" max="5" width="17" customWidth="1"/>
    <col min="6" max="6" width="21.42578125" customWidth="1"/>
    <col min="7" max="7" width="16.85546875" bestFit="1" customWidth="1"/>
    <col min="8" max="8" width="20.5703125" bestFit="1" customWidth="1"/>
    <col min="9" max="9" width="16.140625" bestFit="1" customWidth="1"/>
    <col min="10" max="10" width="17.28515625" bestFit="1" customWidth="1"/>
    <col min="11" max="11" width="18.42578125" bestFit="1" customWidth="1"/>
    <col min="12" max="12" width="17.28515625" bestFit="1" customWidth="1"/>
    <col min="13" max="13" width="16.140625" bestFit="1" customWidth="1"/>
    <col min="14" max="14" width="17.28515625" bestFit="1" customWidth="1"/>
    <col min="15" max="15" width="18.42578125" bestFit="1" customWidth="1"/>
    <col min="16" max="16" width="21.140625" bestFit="1" customWidth="1"/>
    <col min="17" max="17" width="28" customWidth="1"/>
  </cols>
  <sheetData>
    <row r="1" spans="1:17" ht="15.75">
      <c r="A1" s="66"/>
      <c r="B1" s="25"/>
      <c r="C1" s="84" t="s">
        <v>0</v>
      </c>
      <c r="D1" s="84"/>
      <c r="E1" s="84"/>
      <c r="F1" s="84"/>
      <c r="G1" s="84"/>
      <c r="H1" s="84"/>
      <c r="I1" s="84"/>
      <c r="J1" s="84"/>
      <c r="K1" s="84"/>
      <c r="L1" s="84"/>
      <c r="M1" s="84"/>
      <c r="N1" s="84"/>
      <c r="O1" s="84"/>
      <c r="P1" s="84"/>
      <c r="Q1" s="84"/>
    </row>
    <row r="2" spans="1:17" ht="45" customHeight="1">
      <c r="A2" s="66"/>
      <c r="B2" s="25"/>
      <c r="C2" s="85" t="s">
        <v>1</v>
      </c>
      <c r="D2" s="85"/>
      <c r="E2" s="85"/>
      <c r="F2" s="86" t="s">
        <v>2</v>
      </c>
      <c r="G2" s="86"/>
      <c r="H2" s="87" t="s">
        <v>3</v>
      </c>
      <c r="I2" s="87"/>
      <c r="J2" s="87"/>
      <c r="K2" s="87"/>
      <c r="L2" s="88" t="s">
        <v>4</v>
      </c>
      <c r="M2" s="88"/>
      <c r="N2" s="88"/>
      <c r="O2" s="88"/>
      <c r="P2" s="89" t="s">
        <v>5</v>
      </c>
      <c r="Q2" s="89"/>
    </row>
    <row r="3" spans="1:17" ht="31.5">
      <c r="A3" s="70" t="s">
        <v>6</v>
      </c>
      <c r="B3" s="26" t="s">
        <v>7</v>
      </c>
      <c r="C3" s="26" t="s">
        <v>8</v>
      </c>
      <c r="D3" s="26" t="s">
        <v>9</v>
      </c>
      <c r="E3" s="26" t="s">
        <v>10</v>
      </c>
      <c r="F3" s="27" t="s">
        <v>11</v>
      </c>
      <c r="G3" s="27" t="s">
        <v>12</v>
      </c>
      <c r="H3" s="28" t="s">
        <v>11</v>
      </c>
      <c r="I3" s="28" t="s">
        <v>13</v>
      </c>
      <c r="J3" s="28" t="s">
        <v>14</v>
      </c>
      <c r="K3" s="28" t="s">
        <v>15</v>
      </c>
      <c r="L3" s="29" t="s">
        <v>11</v>
      </c>
      <c r="M3" s="29" t="s">
        <v>13</v>
      </c>
      <c r="N3" s="29" t="s">
        <v>14</v>
      </c>
      <c r="O3" s="29" t="s">
        <v>15</v>
      </c>
      <c r="P3" s="30" t="s">
        <v>16</v>
      </c>
      <c r="Q3" s="30" t="s">
        <v>17</v>
      </c>
    </row>
    <row r="4" spans="1:17" ht="174" hidden="1">
      <c r="A4" s="68" t="s">
        <v>18</v>
      </c>
      <c r="B4" s="31" t="s">
        <v>19</v>
      </c>
      <c r="C4" s="32" t="s">
        <v>20</v>
      </c>
      <c r="D4" s="32">
        <v>2</v>
      </c>
      <c r="E4" s="32">
        <v>1</v>
      </c>
      <c r="F4" s="75">
        <v>4880000</v>
      </c>
      <c r="G4" s="75">
        <f t="shared" ref="G4:G50" si="0">+F4*D4*E4</f>
        <v>9760000</v>
      </c>
      <c r="H4" s="20"/>
      <c r="I4" s="20"/>
      <c r="J4" s="20"/>
      <c r="K4" s="20"/>
      <c r="L4" s="21"/>
      <c r="M4" s="21"/>
      <c r="N4" s="21"/>
      <c r="O4" s="21"/>
      <c r="P4" s="72">
        <f>+AVERAGE(F4,J4,N4)</f>
        <v>4880000</v>
      </c>
      <c r="Q4" s="22">
        <f>+P4*E4*D4</f>
        <v>9760000</v>
      </c>
    </row>
    <row r="5" spans="1:17" ht="126.75" hidden="1">
      <c r="A5" s="68" t="s">
        <v>21</v>
      </c>
      <c r="B5" s="31" t="s">
        <v>22</v>
      </c>
      <c r="C5" s="32" t="s">
        <v>20</v>
      </c>
      <c r="D5" s="32">
        <v>4</v>
      </c>
      <c r="E5" s="32">
        <v>1</v>
      </c>
      <c r="F5" s="75">
        <v>5300000</v>
      </c>
      <c r="G5" s="75">
        <f t="shared" si="0"/>
        <v>21200000</v>
      </c>
      <c r="H5" s="20"/>
      <c r="I5" s="20"/>
      <c r="J5" s="20"/>
      <c r="K5" s="20"/>
      <c r="L5" s="21"/>
      <c r="M5" s="21"/>
      <c r="N5" s="21"/>
      <c r="O5" s="21"/>
      <c r="P5" s="72">
        <f t="shared" ref="P5:P50" si="1">+AVERAGE(F5,J5,N5)</f>
        <v>5300000</v>
      </c>
      <c r="Q5" s="22">
        <f t="shared" ref="Q5:Q50" si="2">+P5*E5*D5</f>
        <v>21200000</v>
      </c>
    </row>
    <row r="6" spans="1:17" ht="142.5" hidden="1">
      <c r="A6" s="68" t="s">
        <v>23</v>
      </c>
      <c r="B6" s="31" t="s">
        <v>24</v>
      </c>
      <c r="C6" s="32" t="s">
        <v>20</v>
      </c>
      <c r="D6" s="32">
        <v>4</v>
      </c>
      <c r="E6" s="32">
        <v>1</v>
      </c>
      <c r="F6" s="75">
        <v>2500000</v>
      </c>
      <c r="G6" s="75">
        <f t="shared" si="0"/>
        <v>10000000</v>
      </c>
      <c r="H6" s="20"/>
      <c r="I6" s="20"/>
      <c r="J6" s="20"/>
      <c r="K6" s="20"/>
      <c r="L6" s="21"/>
      <c r="M6" s="21"/>
      <c r="N6" s="21"/>
      <c r="O6" s="21"/>
      <c r="P6" s="72">
        <f t="shared" si="1"/>
        <v>2500000</v>
      </c>
      <c r="Q6" s="22">
        <f t="shared" si="2"/>
        <v>10000000</v>
      </c>
    </row>
    <row r="7" spans="1:17" ht="111" hidden="1">
      <c r="A7" s="68" t="s">
        <v>25</v>
      </c>
      <c r="B7" s="31" t="s">
        <v>26</v>
      </c>
      <c r="C7" s="32" t="s">
        <v>20</v>
      </c>
      <c r="D7" s="32">
        <v>4</v>
      </c>
      <c r="E7" s="32">
        <v>1</v>
      </c>
      <c r="F7" s="75">
        <v>4850000</v>
      </c>
      <c r="G7" s="75">
        <f t="shared" si="0"/>
        <v>19400000</v>
      </c>
      <c r="H7" s="20"/>
      <c r="I7" s="20"/>
      <c r="J7" s="20"/>
      <c r="K7" s="20"/>
      <c r="L7" s="21"/>
      <c r="M7" s="21"/>
      <c r="N7" s="21"/>
      <c r="O7" s="21"/>
      <c r="P7" s="72">
        <f t="shared" si="1"/>
        <v>4850000</v>
      </c>
      <c r="Q7" s="22">
        <f t="shared" si="2"/>
        <v>19400000</v>
      </c>
    </row>
    <row r="8" spans="1:17" ht="94.5" hidden="1">
      <c r="A8" s="69" t="s">
        <v>27</v>
      </c>
      <c r="B8" s="34" t="s">
        <v>28</v>
      </c>
      <c r="C8" s="35" t="s">
        <v>29</v>
      </c>
      <c r="D8" s="35">
        <v>2</v>
      </c>
      <c r="E8" s="35">
        <v>4</v>
      </c>
      <c r="F8" s="74">
        <v>80000</v>
      </c>
      <c r="G8" s="75">
        <f t="shared" si="0"/>
        <v>640000</v>
      </c>
      <c r="H8" s="20"/>
      <c r="I8" s="20"/>
      <c r="J8" s="20"/>
      <c r="K8" s="20"/>
      <c r="L8" s="21"/>
      <c r="M8" s="21"/>
      <c r="N8" s="21"/>
      <c r="O8" s="21"/>
      <c r="P8" s="72">
        <f t="shared" si="1"/>
        <v>80000</v>
      </c>
      <c r="Q8" s="22">
        <f t="shared" si="2"/>
        <v>640000</v>
      </c>
    </row>
    <row r="9" spans="1:17" ht="94.5" hidden="1">
      <c r="A9" s="69" t="s">
        <v>27</v>
      </c>
      <c r="B9" s="34" t="s">
        <v>30</v>
      </c>
      <c r="C9" s="35" t="s">
        <v>29</v>
      </c>
      <c r="D9" s="35">
        <v>3</v>
      </c>
      <c r="E9" s="35">
        <v>1</v>
      </c>
      <c r="F9" s="74">
        <v>80000</v>
      </c>
      <c r="G9" s="75">
        <f t="shared" si="0"/>
        <v>240000</v>
      </c>
      <c r="H9" s="20"/>
      <c r="I9" s="20"/>
      <c r="J9" s="20"/>
      <c r="K9" s="20"/>
      <c r="L9" s="21"/>
      <c r="M9" s="21"/>
      <c r="N9" s="21"/>
      <c r="O9" s="21"/>
      <c r="P9" s="72">
        <f t="shared" si="1"/>
        <v>80000</v>
      </c>
      <c r="Q9" s="22">
        <f t="shared" si="2"/>
        <v>240000</v>
      </c>
    </row>
    <row r="10" spans="1:17" ht="94.5" hidden="1">
      <c r="A10" s="69" t="s">
        <v>27</v>
      </c>
      <c r="B10" s="34" t="s">
        <v>31</v>
      </c>
      <c r="C10" s="35" t="s">
        <v>29</v>
      </c>
      <c r="D10" s="35">
        <v>8</v>
      </c>
      <c r="E10" s="35">
        <v>2</v>
      </c>
      <c r="F10" s="74">
        <v>80000</v>
      </c>
      <c r="G10" s="75">
        <f t="shared" si="0"/>
        <v>1280000</v>
      </c>
      <c r="H10" s="20"/>
      <c r="I10" s="20"/>
      <c r="J10" s="20"/>
      <c r="K10" s="20"/>
      <c r="L10" s="21"/>
      <c r="M10" s="21"/>
      <c r="N10" s="21"/>
      <c r="O10" s="21"/>
      <c r="P10" s="72">
        <f t="shared" si="1"/>
        <v>80000</v>
      </c>
      <c r="Q10" s="22">
        <f t="shared" si="2"/>
        <v>1280000</v>
      </c>
    </row>
    <row r="11" spans="1:17" ht="94.5" hidden="1">
      <c r="A11" s="69" t="s">
        <v>27</v>
      </c>
      <c r="B11" s="34" t="s">
        <v>32</v>
      </c>
      <c r="C11" s="35" t="s">
        <v>29</v>
      </c>
      <c r="D11" s="35">
        <v>15</v>
      </c>
      <c r="E11" s="35">
        <v>1</v>
      </c>
      <c r="F11" s="74">
        <v>80000</v>
      </c>
      <c r="G11" s="75">
        <f t="shared" si="0"/>
        <v>1200000</v>
      </c>
      <c r="H11" s="20"/>
      <c r="I11" s="20"/>
      <c r="J11" s="20"/>
      <c r="K11" s="20"/>
      <c r="L11" s="21"/>
      <c r="M11" s="21"/>
      <c r="N11" s="21"/>
      <c r="O11" s="21"/>
      <c r="P11" s="72">
        <f t="shared" si="1"/>
        <v>80000</v>
      </c>
      <c r="Q11" s="22">
        <f t="shared" si="2"/>
        <v>1200000</v>
      </c>
    </row>
    <row r="12" spans="1:17" ht="94.5" hidden="1">
      <c r="A12" s="69" t="s">
        <v>27</v>
      </c>
      <c r="B12" s="34" t="s">
        <v>33</v>
      </c>
      <c r="C12" s="35" t="s">
        <v>29</v>
      </c>
      <c r="D12" s="35">
        <v>1</v>
      </c>
      <c r="E12" s="35">
        <v>1</v>
      </c>
      <c r="F12" s="74">
        <v>80000</v>
      </c>
      <c r="G12" s="75">
        <f t="shared" si="0"/>
        <v>80000</v>
      </c>
      <c r="H12" s="20"/>
      <c r="I12" s="20"/>
      <c r="J12" s="20"/>
      <c r="K12" s="20"/>
      <c r="L12" s="21"/>
      <c r="M12" s="21"/>
      <c r="N12" s="21"/>
      <c r="O12" s="21"/>
      <c r="P12" s="72">
        <f t="shared" si="1"/>
        <v>80000</v>
      </c>
      <c r="Q12" s="22">
        <f t="shared" si="2"/>
        <v>80000</v>
      </c>
    </row>
    <row r="13" spans="1:17" ht="94.5" hidden="1">
      <c r="A13" s="68" t="s">
        <v>34</v>
      </c>
      <c r="B13" s="34" t="s">
        <v>35</v>
      </c>
      <c r="C13" s="35" t="s">
        <v>20</v>
      </c>
      <c r="D13" s="35">
        <v>3</v>
      </c>
      <c r="E13" s="35">
        <v>1</v>
      </c>
      <c r="F13" s="74">
        <v>1300000</v>
      </c>
      <c r="G13" s="75">
        <f t="shared" si="0"/>
        <v>3900000</v>
      </c>
      <c r="H13" s="20"/>
      <c r="I13" s="20"/>
      <c r="J13" s="20"/>
      <c r="K13" s="20"/>
      <c r="L13" s="21"/>
      <c r="M13" s="21"/>
      <c r="N13" s="21"/>
      <c r="O13" s="21"/>
      <c r="P13" s="72">
        <f t="shared" si="1"/>
        <v>1300000</v>
      </c>
      <c r="Q13" s="22">
        <f t="shared" si="2"/>
        <v>3900000</v>
      </c>
    </row>
    <row r="14" spans="1:17" ht="94.5" hidden="1">
      <c r="A14" s="68" t="s">
        <v>34</v>
      </c>
      <c r="B14" s="34" t="s">
        <v>36</v>
      </c>
      <c r="C14" s="35" t="s">
        <v>37</v>
      </c>
      <c r="D14" s="35">
        <v>4</v>
      </c>
      <c r="E14" s="35">
        <v>3</v>
      </c>
      <c r="F14" s="74">
        <v>1300000</v>
      </c>
      <c r="G14" s="75">
        <f t="shared" si="0"/>
        <v>15600000</v>
      </c>
      <c r="H14" s="20"/>
      <c r="I14" s="20"/>
      <c r="J14" s="20"/>
      <c r="K14" s="20"/>
      <c r="L14" s="21"/>
      <c r="M14" s="21"/>
      <c r="N14" s="21"/>
      <c r="O14" s="21"/>
      <c r="P14" s="72">
        <f t="shared" si="1"/>
        <v>1300000</v>
      </c>
      <c r="Q14" s="22">
        <f t="shared" si="2"/>
        <v>15600000</v>
      </c>
    </row>
    <row r="15" spans="1:17" ht="94.5" hidden="1">
      <c r="A15" s="68" t="s">
        <v>34</v>
      </c>
      <c r="B15" s="34" t="s">
        <v>38</v>
      </c>
      <c r="C15" s="35" t="s">
        <v>37</v>
      </c>
      <c r="D15" s="35">
        <v>2</v>
      </c>
      <c r="E15" s="35">
        <v>1</v>
      </c>
      <c r="F15" s="74">
        <v>1300000</v>
      </c>
      <c r="G15" s="75">
        <f t="shared" si="0"/>
        <v>2600000</v>
      </c>
      <c r="H15" s="20"/>
      <c r="I15" s="20"/>
      <c r="J15" s="20"/>
      <c r="K15" s="20"/>
      <c r="L15" s="21"/>
      <c r="M15" s="21"/>
      <c r="N15" s="21"/>
      <c r="O15" s="21"/>
      <c r="P15" s="72">
        <f t="shared" si="1"/>
        <v>1300000</v>
      </c>
      <c r="Q15" s="22">
        <f t="shared" si="2"/>
        <v>2600000</v>
      </c>
    </row>
    <row r="16" spans="1:17" ht="110.25" hidden="1">
      <c r="A16" s="68" t="s">
        <v>39</v>
      </c>
      <c r="B16" s="34" t="s">
        <v>40</v>
      </c>
      <c r="C16" s="35" t="s">
        <v>37</v>
      </c>
      <c r="D16" s="8">
        <v>3</v>
      </c>
      <c r="E16" s="8">
        <v>2</v>
      </c>
      <c r="F16" s="80">
        <v>995000</v>
      </c>
      <c r="G16" s="79">
        <f t="shared" si="0"/>
        <v>5970000</v>
      </c>
      <c r="H16" s="20"/>
      <c r="I16" s="20"/>
      <c r="J16" s="20"/>
      <c r="K16" s="20"/>
      <c r="L16" s="21"/>
      <c r="M16" s="21"/>
      <c r="N16" s="21"/>
      <c r="O16" s="21"/>
      <c r="P16" s="72">
        <f t="shared" si="1"/>
        <v>995000</v>
      </c>
      <c r="Q16" s="22">
        <f t="shared" si="2"/>
        <v>5970000</v>
      </c>
    </row>
    <row r="17" spans="1:17" ht="157.5" hidden="1">
      <c r="A17" s="68" t="s">
        <v>41</v>
      </c>
      <c r="B17" s="34" t="s">
        <v>42</v>
      </c>
      <c r="C17" s="34" t="s">
        <v>37</v>
      </c>
      <c r="D17" s="34">
        <v>2</v>
      </c>
      <c r="E17" s="35">
        <v>1</v>
      </c>
      <c r="F17" s="74">
        <v>1500000</v>
      </c>
      <c r="G17" s="75">
        <f t="shared" si="0"/>
        <v>3000000</v>
      </c>
      <c r="H17" s="20"/>
      <c r="I17" s="20"/>
      <c r="J17" s="20"/>
      <c r="K17" s="20"/>
      <c r="L17" s="21"/>
      <c r="M17" s="21"/>
      <c r="N17" s="21"/>
      <c r="O17" s="21"/>
      <c r="P17" s="72">
        <f t="shared" si="1"/>
        <v>1500000</v>
      </c>
      <c r="Q17" s="22">
        <f t="shared" si="2"/>
        <v>3000000</v>
      </c>
    </row>
    <row r="18" spans="1:17" ht="110.25" hidden="1">
      <c r="A18" s="68" t="s">
        <v>43</v>
      </c>
      <c r="B18" s="34" t="s">
        <v>44</v>
      </c>
      <c r="C18" s="34" t="s">
        <v>37</v>
      </c>
      <c r="D18" s="34">
        <v>1</v>
      </c>
      <c r="E18" s="35">
        <v>1</v>
      </c>
      <c r="F18" s="74">
        <v>1500000</v>
      </c>
      <c r="G18" s="75">
        <f t="shared" si="0"/>
        <v>1500000</v>
      </c>
      <c r="H18" s="20"/>
      <c r="I18" s="20"/>
      <c r="J18" s="20"/>
      <c r="K18" s="20"/>
      <c r="L18" s="21"/>
      <c r="M18" s="21"/>
      <c r="N18" s="21"/>
      <c r="O18" s="21"/>
      <c r="P18" s="72">
        <f t="shared" si="1"/>
        <v>1500000</v>
      </c>
      <c r="Q18" s="22">
        <f t="shared" si="2"/>
        <v>1500000</v>
      </c>
    </row>
    <row r="19" spans="1:17" ht="157.5" hidden="1">
      <c r="A19" s="68" t="s">
        <v>45</v>
      </c>
      <c r="B19" s="34" t="s">
        <v>46</v>
      </c>
      <c r="C19" s="35" t="s">
        <v>37</v>
      </c>
      <c r="D19" s="35">
        <v>3</v>
      </c>
      <c r="E19" s="35">
        <v>1</v>
      </c>
      <c r="F19" s="74">
        <v>1600000</v>
      </c>
      <c r="G19" s="75">
        <f t="shared" si="0"/>
        <v>4800000</v>
      </c>
      <c r="H19" s="20"/>
      <c r="I19" s="20"/>
      <c r="J19" s="20"/>
      <c r="K19" s="20"/>
      <c r="L19" s="21"/>
      <c r="M19" s="21"/>
      <c r="N19" s="21"/>
      <c r="O19" s="21"/>
      <c r="P19" s="72">
        <f t="shared" si="1"/>
        <v>1600000</v>
      </c>
      <c r="Q19" s="22">
        <f t="shared" si="2"/>
        <v>4800000</v>
      </c>
    </row>
    <row r="20" spans="1:17" ht="126" hidden="1">
      <c r="A20" s="68" t="s">
        <v>47</v>
      </c>
      <c r="B20" s="34" t="s">
        <v>48</v>
      </c>
      <c r="C20" s="34" t="s">
        <v>37</v>
      </c>
      <c r="D20" s="34">
        <v>1</v>
      </c>
      <c r="E20" s="35">
        <v>2</v>
      </c>
      <c r="F20" s="74">
        <v>150000</v>
      </c>
      <c r="G20" s="75">
        <f t="shared" si="0"/>
        <v>300000</v>
      </c>
      <c r="H20" s="20"/>
      <c r="I20" s="20"/>
      <c r="J20" s="20"/>
      <c r="K20" s="20"/>
      <c r="L20" s="21"/>
      <c r="M20" s="21"/>
      <c r="N20" s="21"/>
      <c r="O20" s="21"/>
      <c r="P20" s="72">
        <f t="shared" si="1"/>
        <v>150000</v>
      </c>
      <c r="Q20" s="22">
        <f t="shared" si="2"/>
        <v>300000</v>
      </c>
    </row>
    <row r="21" spans="1:17" ht="63" hidden="1">
      <c r="A21" s="69" t="s">
        <v>49</v>
      </c>
      <c r="B21" s="34" t="s">
        <v>50</v>
      </c>
      <c r="C21" s="35" t="s">
        <v>37</v>
      </c>
      <c r="D21" s="35">
        <v>1</v>
      </c>
      <c r="E21" s="35">
        <v>3</v>
      </c>
      <c r="F21" s="74">
        <v>150000</v>
      </c>
      <c r="G21" s="75">
        <f t="shared" si="0"/>
        <v>450000</v>
      </c>
      <c r="H21" s="20"/>
      <c r="I21" s="20"/>
      <c r="J21" s="20"/>
      <c r="K21" s="20"/>
      <c r="L21" s="21"/>
      <c r="M21" s="21"/>
      <c r="N21" s="21"/>
      <c r="O21" s="21"/>
      <c r="P21" s="72">
        <f t="shared" si="1"/>
        <v>150000</v>
      </c>
      <c r="Q21" s="22">
        <f t="shared" si="2"/>
        <v>450000</v>
      </c>
    </row>
    <row r="22" spans="1:17" ht="157.5" hidden="1">
      <c r="A22" s="69" t="s">
        <v>51</v>
      </c>
      <c r="B22" s="34" t="s">
        <v>52</v>
      </c>
      <c r="C22" s="35" t="s">
        <v>53</v>
      </c>
      <c r="D22" s="35">
        <v>20</v>
      </c>
      <c r="E22" s="35">
        <v>1</v>
      </c>
      <c r="F22" s="74">
        <v>200000</v>
      </c>
      <c r="G22" s="75">
        <f t="shared" si="0"/>
        <v>4000000</v>
      </c>
      <c r="H22" s="20"/>
      <c r="I22" s="20"/>
      <c r="J22" s="20"/>
      <c r="K22" s="20"/>
      <c r="L22" s="21"/>
      <c r="M22" s="21"/>
      <c r="N22" s="21"/>
      <c r="O22" s="21"/>
      <c r="P22" s="72">
        <f t="shared" si="1"/>
        <v>200000</v>
      </c>
      <c r="Q22" s="22">
        <f t="shared" si="2"/>
        <v>4000000</v>
      </c>
    </row>
    <row r="23" spans="1:17" ht="157.5" hidden="1">
      <c r="A23" s="69" t="s">
        <v>51</v>
      </c>
      <c r="B23" s="34" t="s">
        <v>54</v>
      </c>
      <c r="C23" s="35" t="s">
        <v>53</v>
      </c>
      <c r="D23" s="35">
        <v>8</v>
      </c>
      <c r="E23" s="35">
        <v>1</v>
      </c>
      <c r="F23" s="74">
        <v>200000</v>
      </c>
      <c r="G23" s="75">
        <f t="shared" si="0"/>
        <v>1600000</v>
      </c>
      <c r="H23" s="20"/>
      <c r="I23" s="20"/>
      <c r="J23" s="20"/>
      <c r="K23" s="20"/>
      <c r="L23" s="21"/>
      <c r="M23" s="21"/>
      <c r="N23" s="21"/>
      <c r="O23" s="21"/>
      <c r="P23" s="72">
        <f t="shared" si="1"/>
        <v>200000</v>
      </c>
      <c r="Q23" s="22">
        <f t="shared" si="2"/>
        <v>1600000</v>
      </c>
    </row>
    <row r="24" spans="1:17" ht="141.75" hidden="1">
      <c r="A24" s="69" t="s">
        <v>51</v>
      </c>
      <c r="B24" s="34" t="s">
        <v>55</v>
      </c>
      <c r="C24" s="35" t="s">
        <v>56</v>
      </c>
      <c r="D24" s="35">
        <v>8</v>
      </c>
      <c r="E24" s="35">
        <v>1</v>
      </c>
      <c r="F24" s="74">
        <v>200000</v>
      </c>
      <c r="G24" s="75">
        <f t="shared" si="0"/>
        <v>1600000</v>
      </c>
      <c r="H24" s="20"/>
      <c r="I24" s="20"/>
      <c r="J24" s="20"/>
      <c r="K24" s="20"/>
      <c r="L24" s="21"/>
      <c r="M24" s="21"/>
      <c r="N24" s="21"/>
      <c r="O24" s="21"/>
      <c r="P24" s="72">
        <f t="shared" si="1"/>
        <v>200000</v>
      </c>
      <c r="Q24" s="22">
        <f t="shared" si="2"/>
        <v>1600000</v>
      </c>
    </row>
    <row r="25" spans="1:17" ht="173.25" hidden="1">
      <c r="A25" s="69" t="s">
        <v>51</v>
      </c>
      <c r="B25" s="34" t="s">
        <v>57</v>
      </c>
      <c r="C25" s="35" t="s">
        <v>53</v>
      </c>
      <c r="D25" s="35">
        <v>3</v>
      </c>
      <c r="E25" s="35">
        <v>2</v>
      </c>
      <c r="F25" s="74">
        <v>150000</v>
      </c>
      <c r="G25" s="75">
        <f t="shared" si="0"/>
        <v>900000</v>
      </c>
      <c r="H25" s="20"/>
      <c r="I25" s="20"/>
      <c r="J25" s="20"/>
      <c r="K25" s="20"/>
      <c r="L25" s="21"/>
      <c r="M25" s="21"/>
      <c r="N25" s="21"/>
      <c r="O25" s="21"/>
      <c r="P25" s="72">
        <f t="shared" si="1"/>
        <v>150000</v>
      </c>
      <c r="Q25" s="22">
        <f t="shared" si="2"/>
        <v>900000</v>
      </c>
    </row>
    <row r="26" spans="1:17" ht="110.25" hidden="1">
      <c r="A26" s="68" t="s">
        <v>58</v>
      </c>
      <c r="B26" s="34" t="s">
        <v>59</v>
      </c>
      <c r="C26" s="34" t="s">
        <v>20</v>
      </c>
      <c r="D26" s="34">
        <v>3</v>
      </c>
      <c r="E26" s="35">
        <v>1</v>
      </c>
      <c r="F26" s="74">
        <v>1510000</v>
      </c>
      <c r="G26" s="75">
        <f t="shared" si="0"/>
        <v>4530000</v>
      </c>
      <c r="H26" s="20"/>
      <c r="I26" s="20"/>
      <c r="J26" s="20"/>
      <c r="K26" s="20"/>
      <c r="L26" s="21"/>
      <c r="M26" s="21"/>
      <c r="N26" s="21"/>
      <c r="O26" s="21"/>
      <c r="P26" s="72">
        <f t="shared" si="1"/>
        <v>1510000</v>
      </c>
      <c r="Q26" s="22">
        <f t="shared" si="2"/>
        <v>4530000</v>
      </c>
    </row>
    <row r="27" spans="1:17" ht="110.25" hidden="1">
      <c r="A27" s="68" t="s">
        <v>60</v>
      </c>
      <c r="B27" s="34" t="s">
        <v>61</v>
      </c>
      <c r="C27" s="35" t="s">
        <v>37</v>
      </c>
      <c r="D27" s="35">
        <v>3</v>
      </c>
      <c r="E27" s="35">
        <v>1</v>
      </c>
      <c r="F27" s="74">
        <v>995000</v>
      </c>
      <c r="G27" s="75">
        <f t="shared" si="0"/>
        <v>2985000</v>
      </c>
      <c r="H27" s="20"/>
      <c r="I27" s="20"/>
      <c r="J27" s="20"/>
      <c r="K27" s="20"/>
      <c r="L27" s="21"/>
      <c r="M27" s="21"/>
      <c r="N27" s="21"/>
      <c r="O27" s="21"/>
      <c r="P27" s="72">
        <f t="shared" si="1"/>
        <v>995000</v>
      </c>
      <c r="Q27" s="22">
        <f t="shared" si="2"/>
        <v>2985000</v>
      </c>
    </row>
    <row r="28" spans="1:17" ht="110.25" hidden="1">
      <c r="A28" s="69" t="s">
        <v>62</v>
      </c>
      <c r="B28" s="35" t="s">
        <v>63</v>
      </c>
      <c r="C28" s="35" t="s">
        <v>56</v>
      </c>
      <c r="D28" s="35">
        <v>8</v>
      </c>
      <c r="E28" s="35">
        <v>3</v>
      </c>
      <c r="F28" s="74">
        <v>130000</v>
      </c>
      <c r="G28" s="75">
        <f t="shared" si="0"/>
        <v>3120000</v>
      </c>
      <c r="H28" s="20"/>
      <c r="I28" s="20"/>
      <c r="J28" s="20"/>
      <c r="K28" s="20"/>
      <c r="L28" s="21"/>
      <c r="M28" s="21"/>
      <c r="N28" s="21"/>
      <c r="O28" s="21"/>
      <c r="P28" s="72">
        <f t="shared" si="1"/>
        <v>130000</v>
      </c>
      <c r="Q28" s="22">
        <f t="shared" si="2"/>
        <v>3120000</v>
      </c>
    </row>
    <row r="29" spans="1:17" ht="126" hidden="1">
      <c r="A29" s="69" t="s">
        <v>64</v>
      </c>
      <c r="B29" s="34" t="s">
        <v>65</v>
      </c>
      <c r="C29" s="35" t="s">
        <v>66</v>
      </c>
      <c r="D29" s="35">
        <v>2</v>
      </c>
      <c r="E29" s="35">
        <v>1</v>
      </c>
      <c r="F29" s="74">
        <v>260000</v>
      </c>
      <c r="G29" s="75">
        <f t="shared" si="0"/>
        <v>520000</v>
      </c>
      <c r="H29" s="20"/>
      <c r="I29" s="20"/>
      <c r="J29" s="20"/>
      <c r="K29" s="20"/>
      <c r="L29" s="21"/>
      <c r="M29" s="21"/>
      <c r="N29" s="21"/>
      <c r="O29" s="21"/>
      <c r="P29" s="72">
        <f t="shared" si="1"/>
        <v>260000</v>
      </c>
      <c r="Q29" s="22">
        <f t="shared" si="2"/>
        <v>520000</v>
      </c>
    </row>
    <row r="30" spans="1:17" ht="173.25" hidden="1">
      <c r="A30" s="69" t="s">
        <v>67</v>
      </c>
      <c r="B30" s="34" t="s">
        <v>68</v>
      </c>
      <c r="C30" s="35" t="s">
        <v>53</v>
      </c>
      <c r="D30" s="35">
        <v>2</v>
      </c>
      <c r="E30" s="35">
        <v>3</v>
      </c>
      <c r="F30" s="74">
        <v>130000</v>
      </c>
      <c r="G30" s="75">
        <f t="shared" si="0"/>
        <v>780000</v>
      </c>
      <c r="H30" s="20"/>
      <c r="I30" s="20"/>
      <c r="J30" s="20"/>
      <c r="K30" s="20"/>
      <c r="L30" s="21"/>
      <c r="M30" s="21"/>
      <c r="N30" s="21"/>
      <c r="O30" s="21"/>
      <c r="P30" s="72">
        <f t="shared" si="1"/>
        <v>130000</v>
      </c>
      <c r="Q30" s="22">
        <f t="shared" si="2"/>
        <v>780000</v>
      </c>
    </row>
    <row r="31" spans="1:17" ht="126" hidden="1">
      <c r="A31" s="69" t="s">
        <v>69</v>
      </c>
      <c r="B31" s="34" t="s">
        <v>70</v>
      </c>
      <c r="C31" s="35" t="s">
        <v>53</v>
      </c>
      <c r="D31" s="35">
        <v>4</v>
      </c>
      <c r="E31" s="35">
        <v>4</v>
      </c>
      <c r="F31" s="74">
        <v>150000</v>
      </c>
      <c r="G31" s="75">
        <f t="shared" si="0"/>
        <v>2400000</v>
      </c>
      <c r="H31" s="20"/>
      <c r="I31" s="20"/>
      <c r="J31" s="20"/>
      <c r="K31" s="20"/>
      <c r="L31" s="21"/>
      <c r="M31" s="21"/>
      <c r="N31" s="21"/>
      <c r="O31" s="21"/>
      <c r="P31" s="72">
        <f t="shared" si="1"/>
        <v>150000</v>
      </c>
      <c r="Q31" s="22">
        <f t="shared" si="2"/>
        <v>2400000</v>
      </c>
    </row>
    <row r="32" spans="1:17" ht="189" hidden="1">
      <c r="A32" s="69" t="s">
        <v>71</v>
      </c>
      <c r="B32" s="35" t="s">
        <v>72</v>
      </c>
      <c r="C32" s="35" t="s">
        <v>53</v>
      </c>
      <c r="D32" s="35">
        <v>2</v>
      </c>
      <c r="E32" s="35">
        <v>3</v>
      </c>
      <c r="F32" s="74">
        <v>150000</v>
      </c>
      <c r="G32" s="75">
        <f t="shared" si="0"/>
        <v>900000</v>
      </c>
      <c r="H32" s="20"/>
      <c r="I32" s="20"/>
      <c r="J32" s="20"/>
      <c r="K32" s="20"/>
      <c r="L32" s="21"/>
      <c r="M32" s="21"/>
      <c r="N32" s="21"/>
      <c r="O32" s="21"/>
      <c r="P32" s="72">
        <f t="shared" si="1"/>
        <v>150000</v>
      </c>
      <c r="Q32" s="22">
        <f t="shared" si="2"/>
        <v>900000</v>
      </c>
    </row>
    <row r="33" spans="1:17" ht="157.5" hidden="1">
      <c r="A33" s="69" t="s">
        <v>73</v>
      </c>
      <c r="B33" s="35" t="s">
        <v>74</v>
      </c>
      <c r="C33" s="35" t="s">
        <v>53</v>
      </c>
      <c r="D33" s="35">
        <v>2</v>
      </c>
      <c r="E33" s="35">
        <v>3</v>
      </c>
      <c r="F33" s="74">
        <v>150000</v>
      </c>
      <c r="G33" s="75">
        <f t="shared" si="0"/>
        <v>900000</v>
      </c>
      <c r="H33" s="20"/>
      <c r="I33" s="20"/>
      <c r="J33" s="20"/>
      <c r="K33" s="20"/>
      <c r="L33" s="21"/>
      <c r="M33" s="21"/>
      <c r="N33" s="21"/>
      <c r="O33" s="21"/>
      <c r="P33" s="72">
        <f t="shared" si="1"/>
        <v>150000</v>
      </c>
      <c r="Q33" s="22">
        <f t="shared" si="2"/>
        <v>900000</v>
      </c>
    </row>
    <row r="34" spans="1:17" ht="141.75" hidden="1">
      <c r="A34" s="68" t="s">
        <v>75</v>
      </c>
      <c r="B34" s="34" t="s">
        <v>76</v>
      </c>
      <c r="C34" s="35" t="s">
        <v>56</v>
      </c>
      <c r="D34" s="35">
        <v>20</v>
      </c>
      <c r="E34" s="35">
        <v>1</v>
      </c>
      <c r="F34" s="74">
        <v>200000</v>
      </c>
      <c r="G34" s="75">
        <f t="shared" si="0"/>
        <v>4000000</v>
      </c>
      <c r="H34" s="20"/>
      <c r="I34" s="20"/>
      <c r="J34" s="20"/>
      <c r="K34" s="20"/>
      <c r="L34" s="21"/>
      <c r="M34" s="21"/>
      <c r="N34" s="21"/>
      <c r="O34" s="21"/>
      <c r="P34" s="72">
        <f t="shared" si="1"/>
        <v>200000</v>
      </c>
      <c r="Q34" s="22">
        <f t="shared" si="2"/>
        <v>4000000</v>
      </c>
    </row>
    <row r="35" spans="1:17" ht="94.5" hidden="1">
      <c r="A35" s="69" t="s">
        <v>77</v>
      </c>
      <c r="B35" s="35" t="s">
        <v>78</v>
      </c>
      <c r="C35" s="35" t="s">
        <v>56</v>
      </c>
      <c r="D35" s="35">
        <v>3</v>
      </c>
      <c r="E35" s="35">
        <v>4</v>
      </c>
      <c r="F35" s="74">
        <v>120000</v>
      </c>
      <c r="G35" s="75">
        <f t="shared" si="0"/>
        <v>1440000</v>
      </c>
      <c r="H35" s="20"/>
      <c r="I35" s="20"/>
      <c r="J35" s="20"/>
      <c r="K35" s="20"/>
      <c r="L35" s="21"/>
      <c r="M35" s="21"/>
      <c r="N35" s="21"/>
      <c r="O35" s="21"/>
      <c r="P35" s="72">
        <f t="shared" si="1"/>
        <v>120000</v>
      </c>
      <c r="Q35" s="22">
        <f t="shared" si="2"/>
        <v>1440000</v>
      </c>
    </row>
    <row r="36" spans="1:17" ht="220.5" hidden="1">
      <c r="A36" s="69" t="s">
        <v>79</v>
      </c>
      <c r="B36" s="34" t="s">
        <v>80</v>
      </c>
      <c r="C36" s="35" t="s">
        <v>37</v>
      </c>
      <c r="D36" s="35">
        <v>10</v>
      </c>
      <c r="E36" s="35">
        <v>10</v>
      </c>
      <c r="F36" s="74">
        <v>100000</v>
      </c>
      <c r="G36" s="75">
        <f t="shared" si="0"/>
        <v>10000000</v>
      </c>
      <c r="H36" s="20"/>
      <c r="I36" s="20"/>
      <c r="J36" s="20"/>
      <c r="K36" s="20"/>
      <c r="L36" s="21"/>
      <c r="M36" s="21"/>
      <c r="N36" s="21"/>
      <c r="O36" s="21"/>
      <c r="P36" s="72">
        <f t="shared" si="1"/>
        <v>100000</v>
      </c>
      <c r="Q36" s="22">
        <f t="shared" si="2"/>
        <v>10000000</v>
      </c>
    </row>
    <row r="37" spans="1:17" ht="78.75" hidden="1">
      <c r="A37" s="69" t="s">
        <v>81</v>
      </c>
      <c r="B37" s="34" t="s">
        <v>82</v>
      </c>
      <c r="C37" s="35" t="s">
        <v>37</v>
      </c>
      <c r="D37" s="35">
        <v>1</v>
      </c>
      <c r="E37" s="35">
        <v>4</v>
      </c>
      <c r="F37" s="74">
        <v>400000</v>
      </c>
      <c r="G37" s="75">
        <f t="shared" si="0"/>
        <v>1600000</v>
      </c>
      <c r="H37" s="20"/>
      <c r="I37" s="20"/>
      <c r="J37" s="20"/>
      <c r="K37" s="20"/>
      <c r="L37" s="21"/>
      <c r="M37" s="21"/>
      <c r="N37" s="21"/>
      <c r="O37" s="21"/>
      <c r="P37" s="72">
        <f t="shared" si="1"/>
        <v>400000</v>
      </c>
      <c r="Q37" s="22">
        <f t="shared" si="2"/>
        <v>1600000</v>
      </c>
    </row>
    <row r="38" spans="1:17" ht="110.25" hidden="1">
      <c r="A38" s="69" t="s">
        <v>83</v>
      </c>
      <c r="B38" s="34" t="s">
        <v>84</v>
      </c>
      <c r="C38" s="35" t="s">
        <v>20</v>
      </c>
      <c r="D38" s="35">
        <v>2</v>
      </c>
      <c r="E38" s="35">
        <v>1</v>
      </c>
      <c r="F38" s="74">
        <v>2000000</v>
      </c>
      <c r="G38" s="75">
        <f t="shared" si="0"/>
        <v>4000000</v>
      </c>
      <c r="H38" s="20"/>
      <c r="I38" s="20"/>
      <c r="J38" s="20"/>
      <c r="K38" s="20"/>
      <c r="L38" s="21"/>
      <c r="M38" s="21"/>
      <c r="N38" s="21"/>
      <c r="O38" s="21"/>
      <c r="P38" s="72">
        <f t="shared" si="1"/>
        <v>2000000</v>
      </c>
      <c r="Q38" s="22">
        <f t="shared" si="2"/>
        <v>4000000</v>
      </c>
    </row>
    <row r="39" spans="1:17" ht="110.25" hidden="1">
      <c r="A39" s="69" t="s">
        <v>83</v>
      </c>
      <c r="B39" s="34" t="s">
        <v>85</v>
      </c>
      <c r="C39" s="35" t="s">
        <v>20</v>
      </c>
      <c r="D39" s="35">
        <v>4</v>
      </c>
      <c r="E39" s="78">
        <v>5</v>
      </c>
      <c r="F39" s="77">
        <v>1900000</v>
      </c>
      <c r="G39" s="76">
        <f t="shared" si="0"/>
        <v>38000000</v>
      </c>
      <c r="H39" s="20"/>
      <c r="I39" s="20"/>
      <c r="J39" s="20"/>
      <c r="K39" s="20"/>
      <c r="L39" s="21"/>
      <c r="M39" s="21"/>
      <c r="N39" s="21"/>
      <c r="O39" s="21"/>
      <c r="P39" s="72">
        <f t="shared" si="1"/>
        <v>1900000</v>
      </c>
      <c r="Q39" s="22">
        <f t="shared" si="2"/>
        <v>38000000</v>
      </c>
    </row>
    <row r="40" spans="1:17" ht="110.25" hidden="1">
      <c r="A40" s="69" t="s">
        <v>83</v>
      </c>
      <c r="B40" s="34" t="s">
        <v>86</v>
      </c>
      <c r="C40" s="35" t="s">
        <v>20</v>
      </c>
      <c r="D40" s="35">
        <v>3</v>
      </c>
      <c r="E40" s="35">
        <v>1</v>
      </c>
      <c r="F40" s="74">
        <v>2000000</v>
      </c>
      <c r="G40" s="75">
        <f t="shared" si="0"/>
        <v>6000000</v>
      </c>
      <c r="H40" s="20"/>
      <c r="I40" s="20"/>
      <c r="J40" s="20"/>
      <c r="K40" s="20"/>
      <c r="L40" s="21"/>
      <c r="M40" s="21"/>
      <c r="N40" s="21"/>
      <c r="O40" s="21"/>
      <c r="P40" s="72">
        <f t="shared" si="1"/>
        <v>2000000</v>
      </c>
      <c r="Q40" s="22">
        <f t="shared" si="2"/>
        <v>6000000</v>
      </c>
    </row>
    <row r="41" spans="1:17" ht="110.25" hidden="1">
      <c r="A41" s="69" t="s">
        <v>87</v>
      </c>
      <c r="B41" s="34" t="s">
        <v>88</v>
      </c>
      <c r="C41" s="35" t="s">
        <v>20</v>
      </c>
      <c r="D41" s="35">
        <v>2</v>
      </c>
      <c r="E41" s="35">
        <v>1</v>
      </c>
      <c r="F41" s="74">
        <v>1500000</v>
      </c>
      <c r="G41" s="75">
        <f t="shared" si="0"/>
        <v>3000000</v>
      </c>
      <c r="H41" s="20"/>
      <c r="I41" s="20"/>
      <c r="J41" s="20"/>
      <c r="K41" s="20"/>
      <c r="L41" s="21"/>
      <c r="M41" s="21"/>
      <c r="N41" s="21"/>
      <c r="O41" s="21"/>
      <c r="P41" s="72">
        <f t="shared" si="1"/>
        <v>1500000</v>
      </c>
      <c r="Q41" s="22">
        <f t="shared" si="2"/>
        <v>3000000</v>
      </c>
    </row>
    <row r="42" spans="1:17" ht="126" hidden="1">
      <c r="A42" s="69" t="s">
        <v>89</v>
      </c>
      <c r="B42" s="34" t="s">
        <v>90</v>
      </c>
      <c r="C42" s="35" t="s">
        <v>91</v>
      </c>
      <c r="D42" s="35">
        <v>1</v>
      </c>
      <c r="E42" s="35">
        <v>1</v>
      </c>
      <c r="F42" s="74">
        <v>500000</v>
      </c>
      <c r="G42" s="75">
        <f t="shared" si="0"/>
        <v>500000</v>
      </c>
      <c r="H42" s="20"/>
      <c r="I42" s="20"/>
      <c r="J42" s="20"/>
      <c r="K42" s="20"/>
      <c r="L42" s="21"/>
      <c r="M42" s="21"/>
      <c r="N42" s="21"/>
      <c r="O42" s="21"/>
      <c r="P42" s="72">
        <f t="shared" si="1"/>
        <v>500000</v>
      </c>
      <c r="Q42" s="22">
        <f t="shared" si="2"/>
        <v>500000</v>
      </c>
    </row>
    <row r="43" spans="1:17" ht="173.25" hidden="1">
      <c r="A43" s="69" t="s">
        <v>92</v>
      </c>
      <c r="B43" s="34" t="s">
        <v>93</v>
      </c>
      <c r="C43" s="35" t="s">
        <v>94</v>
      </c>
      <c r="D43" s="35">
        <v>1</v>
      </c>
      <c r="E43" s="35">
        <v>1</v>
      </c>
      <c r="F43" s="74">
        <v>800000</v>
      </c>
      <c r="G43" s="75">
        <f t="shared" si="0"/>
        <v>800000</v>
      </c>
      <c r="H43" s="20"/>
      <c r="I43" s="20"/>
      <c r="J43" s="20"/>
      <c r="K43" s="20"/>
      <c r="L43" s="21"/>
      <c r="M43" s="21"/>
      <c r="N43" s="21"/>
      <c r="O43" s="21"/>
      <c r="P43" s="72">
        <f t="shared" si="1"/>
        <v>800000</v>
      </c>
      <c r="Q43" s="22">
        <f t="shared" si="2"/>
        <v>800000</v>
      </c>
    </row>
    <row r="44" spans="1:17" ht="94.5" hidden="1">
      <c r="A44" s="69" t="s">
        <v>95</v>
      </c>
      <c r="B44" s="34" t="s">
        <v>96</v>
      </c>
      <c r="C44" s="35" t="s">
        <v>37</v>
      </c>
      <c r="D44" s="35">
        <v>1</v>
      </c>
      <c r="E44" s="35">
        <v>1</v>
      </c>
      <c r="F44" s="74">
        <v>300000</v>
      </c>
      <c r="G44" s="75">
        <f t="shared" si="0"/>
        <v>300000</v>
      </c>
      <c r="H44" s="20"/>
      <c r="I44" s="20"/>
      <c r="J44" s="20"/>
      <c r="K44" s="20"/>
      <c r="L44" s="21"/>
      <c r="M44" s="21"/>
      <c r="N44" s="21"/>
      <c r="O44" s="21"/>
      <c r="P44" s="72">
        <f t="shared" si="1"/>
        <v>300000</v>
      </c>
      <c r="Q44" s="22">
        <f t="shared" si="2"/>
        <v>300000</v>
      </c>
    </row>
    <row r="45" spans="1:17" ht="78.75" hidden="1">
      <c r="A45" s="69" t="s">
        <v>97</v>
      </c>
      <c r="B45" s="34" t="s">
        <v>98</v>
      </c>
      <c r="C45" s="35" t="s">
        <v>37</v>
      </c>
      <c r="D45" s="35">
        <v>1</v>
      </c>
      <c r="E45" s="35">
        <v>1</v>
      </c>
      <c r="F45" s="74">
        <v>400000</v>
      </c>
      <c r="G45" s="75">
        <f t="shared" si="0"/>
        <v>400000</v>
      </c>
      <c r="H45" s="20"/>
      <c r="I45" s="20"/>
      <c r="J45" s="20"/>
      <c r="K45" s="20"/>
      <c r="L45" s="21"/>
      <c r="M45" s="21"/>
      <c r="N45" s="21"/>
      <c r="O45" s="21"/>
      <c r="P45" s="72">
        <f t="shared" si="1"/>
        <v>400000</v>
      </c>
      <c r="Q45" s="22">
        <f t="shared" si="2"/>
        <v>400000</v>
      </c>
    </row>
    <row r="46" spans="1:17" ht="157.5" hidden="1">
      <c r="A46" s="68" t="s">
        <v>99</v>
      </c>
      <c r="B46" s="34" t="s">
        <v>100</v>
      </c>
      <c r="C46" s="34" t="s">
        <v>66</v>
      </c>
      <c r="D46" s="34">
        <v>3</v>
      </c>
      <c r="E46" s="35">
        <v>3</v>
      </c>
      <c r="F46" s="74">
        <v>130000</v>
      </c>
      <c r="G46" s="75">
        <f t="shared" si="0"/>
        <v>1170000</v>
      </c>
      <c r="H46" s="20"/>
      <c r="I46" s="20"/>
      <c r="J46" s="20"/>
      <c r="K46" s="20"/>
      <c r="L46" s="21"/>
      <c r="M46" s="21"/>
      <c r="N46" s="21"/>
      <c r="O46" s="21"/>
      <c r="P46" s="72">
        <f t="shared" si="1"/>
        <v>130000</v>
      </c>
      <c r="Q46" s="22">
        <f t="shared" si="2"/>
        <v>1170000</v>
      </c>
    </row>
    <row r="47" spans="1:17" ht="173.25" hidden="1">
      <c r="A47" s="68" t="s">
        <v>101</v>
      </c>
      <c r="B47" s="34" t="s">
        <v>102</v>
      </c>
      <c r="C47" s="35" t="s">
        <v>20</v>
      </c>
      <c r="D47" s="35">
        <v>3</v>
      </c>
      <c r="E47" s="35">
        <v>1</v>
      </c>
      <c r="F47" s="74">
        <v>2333333.3333333335</v>
      </c>
      <c r="G47" s="75">
        <f t="shared" si="0"/>
        <v>7000000</v>
      </c>
      <c r="H47" s="20"/>
      <c r="I47" s="20"/>
      <c r="J47" s="20"/>
      <c r="K47" s="20"/>
      <c r="L47" s="21"/>
      <c r="M47" s="21"/>
      <c r="N47" s="21"/>
      <c r="O47" s="21"/>
      <c r="P47" s="72">
        <f t="shared" si="1"/>
        <v>2333333.3333333335</v>
      </c>
      <c r="Q47" s="22">
        <f t="shared" si="2"/>
        <v>7000000</v>
      </c>
    </row>
    <row r="48" spans="1:17" ht="94.5" hidden="1">
      <c r="A48" s="68" t="s">
        <v>103</v>
      </c>
      <c r="B48" s="34" t="s">
        <v>104</v>
      </c>
      <c r="C48" s="35" t="s">
        <v>20</v>
      </c>
      <c r="D48" s="35">
        <v>3</v>
      </c>
      <c r="E48" s="35">
        <v>1</v>
      </c>
      <c r="F48" s="74">
        <v>1333333.3333333333</v>
      </c>
      <c r="G48" s="75">
        <f t="shared" si="0"/>
        <v>4000000</v>
      </c>
      <c r="H48" s="20"/>
      <c r="I48" s="20"/>
      <c r="J48" s="20"/>
      <c r="K48" s="20"/>
      <c r="L48" s="21"/>
      <c r="M48" s="21"/>
      <c r="N48" s="21"/>
      <c r="O48" s="21"/>
      <c r="P48" s="72">
        <f t="shared" si="1"/>
        <v>1333333.3333333333</v>
      </c>
      <c r="Q48" s="22">
        <f t="shared" si="2"/>
        <v>4000000</v>
      </c>
    </row>
    <row r="49" spans="1:17" ht="110.25" hidden="1">
      <c r="A49" s="68" t="s">
        <v>105</v>
      </c>
      <c r="B49" s="34" t="s">
        <v>106</v>
      </c>
      <c r="C49" s="35" t="s">
        <v>37</v>
      </c>
      <c r="D49" s="35">
        <v>3</v>
      </c>
      <c r="E49" s="35">
        <v>1</v>
      </c>
      <c r="F49" s="74">
        <v>1066666.6666666667</v>
      </c>
      <c r="G49" s="75">
        <f t="shared" si="0"/>
        <v>3200000</v>
      </c>
      <c r="H49" s="20"/>
      <c r="I49" s="20"/>
      <c r="J49" s="20"/>
      <c r="K49" s="20"/>
      <c r="L49" s="21"/>
      <c r="M49" s="21"/>
      <c r="N49" s="21"/>
      <c r="O49" s="21"/>
      <c r="P49" s="72">
        <f t="shared" si="1"/>
        <v>1066666.6666666667</v>
      </c>
      <c r="Q49" s="22">
        <f t="shared" si="2"/>
        <v>3200000</v>
      </c>
    </row>
    <row r="50" spans="1:17" ht="78.75" hidden="1">
      <c r="A50" s="68" t="s">
        <v>107</v>
      </c>
      <c r="B50" s="34" t="s">
        <v>108</v>
      </c>
      <c r="C50" s="35" t="s">
        <v>37</v>
      </c>
      <c r="D50" s="35">
        <v>3</v>
      </c>
      <c r="E50" s="35">
        <v>1</v>
      </c>
      <c r="F50" s="74">
        <v>1066666.6666666667</v>
      </c>
      <c r="G50" s="75">
        <f t="shared" si="0"/>
        <v>3200000</v>
      </c>
      <c r="H50" s="23"/>
      <c r="I50" s="23"/>
      <c r="J50" s="23"/>
      <c r="K50" s="23"/>
      <c r="L50" s="21"/>
      <c r="M50" s="21"/>
      <c r="N50" s="21"/>
      <c r="O50" s="21"/>
      <c r="P50" s="72">
        <f t="shared" si="1"/>
        <v>1066666.6666666667</v>
      </c>
      <c r="Q50" s="22">
        <f t="shared" si="2"/>
        <v>3200000</v>
      </c>
    </row>
    <row r="51" spans="1:17" ht="31.5" hidden="1">
      <c r="A51" s="69" t="s">
        <v>109</v>
      </c>
      <c r="B51" s="34" t="s">
        <v>110</v>
      </c>
      <c r="C51" s="35" t="s">
        <v>37</v>
      </c>
      <c r="D51" s="35"/>
      <c r="E51" s="35">
        <v>21</v>
      </c>
      <c r="F51" s="13"/>
      <c r="G51" s="12"/>
      <c r="H51" s="39">
        <v>1120</v>
      </c>
      <c r="I51" s="39">
        <f t="shared" ref="I51:I62" si="3">(H51*0.19)</f>
        <v>212.8</v>
      </c>
      <c r="J51" s="40">
        <f t="shared" ref="J51:J82" si="4">H51+I51</f>
        <v>1332.8</v>
      </c>
      <c r="K51" s="40">
        <f t="shared" ref="K51:K82" si="5">J51*E51</f>
        <v>27988.799999999999</v>
      </c>
      <c r="L51" s="41">
        <v>2101</v>
      </c>
      <c r="M51" s="41">
        <f t="shared" ref="M51:M62" si="6">(L51*0.19)</f>
        <v>399.19</v>
      </c>
      <c r="N51" s="41">
        <f t="shared" ref="N51:N82" si="7">L51+M51</f>
        <v>2500.19</v>
      </c>
      <c r="O51" s="41">
        <f t="shared" ref="O51:O82" si="8">N51*E51</f>
        <v>52503.99</v>
      </c>
      <c r="P51" s="72">
        <f t="shared" ref="P51:P82" si="9">+AVERAGE(F51,J51,N51)</f>
        <v>1916.4949999999999</v>
      </c>
      <c r="Q51" s="22">
        <f t="shared" ref="Q51:Q82" si="10">+P51*E51</f>
        <v>40246.394999999997</v>
      </c>
    </row>
    <row r="52" spans="1:17" ht="31.5" hidden="1">
      <c r="A52" s="69" t="s">
        <v>109</v>
      </c>
      <c r="B52" s="34" t="s">
        <v>111</v>
      </c>
      <c r="C52" s="35" t="s">
        <v>37</v>
      </c>
      <c r="D52" s="35"/>
      <c r="E52" s="35">
        <v>13</v>
      </c>
      <c r="F52" s="14"/>
      <c r="G52" s="37"/>
      <c r="H52" s="39">
        <v>627</v>
      </c>
      <c r="I52" s="39">
        <f t="shared" si="3"/>
        <v>119.13</v>
      </c>
      <c r="J52" s="40">
        <f t="shared" si="4"/>
        <v>746.13</v>
      </c>
      <c r="K52" s="40">
        <f t="shared" si="5"/>
        <v>9699.69</v>
      </c>
      <c r="L52" s="41">
        <v>1262</v>
      </c>
      <c r="M52" s="41">
        <f t="shared" si="6"/>
        <v>239.78</v>
      </c>
      <c r="N52" s="41">
        <f t="shared" si="7"/>
        <v>1501.78</v>
      </c>
      <c r="O52" s="41">
        <f t="shared" si="8"/>
        <v>19523.14</v>
      </c>
      <c r="P52" s="72">
        <f t="shared" si="9"/>
        <v>1123.9549999999999</v>
      </c>
      <c r="Q52" s="22">
        <f t="shared" si="10"/>
        <v>14611.414999999999</v>
      </c>
    </row>
    <row r="53" spans="1:17" ht="31.5" hidden="1">
      <c r="A53" s="69" t="s">
        <v>112</v>
      </c>
      <c r="B53" s="34" t="s">
        <v>113</v>
      </c>
      <c r="C53" s="35" t="s">
        <v>37</v>
      </c>
      <c r="D53" s="35"/>
      <c r="E53" s="35">
        <v>9</v>
      </c>
      <c r="F53" s="14"/>
      <c r="G53" s="37"/>
      <c r="H53" s="39">
        <v>4789</v>
      </c>
      <c r="I53" s="39">
        <f t="shared" si="3"/>
        <v>909.91</v>
      </c>
      <c r="J53" s="40">
        <f t="shared" si="4"/>
        <v>5698.91</v>
      </c>
      <c r="K53" s="40">
        <f t="shared" si="5"/>
        <v>51290.19</v>
      </c>
      <c r="L53" s="41">
        <v>11261</v>
      </c>
      <c r="M53" s="41">
        <f t="shared" si="6"/>
        <v>2139.59</v>
      </c>
      <c r="N53" s="41">
        <f t="shared" si="7"/>
        <v>13400.59</v>
      </c>
      <c r="O53" s="41">
        <f t="shared" si="8"/>
        <v>120605.31</v>
      </c>
      <c r="P53" s="72">
        <f t="shared" si="9"/>
        <v>9549.75</v>
      </c>
      <c r="Q53" s="22">
        <f t="shared" si="10"/>
        <v>85947.75</v>
      </c>
    </row>
    <row r="54" spans="1:17" ht="16.5" hidden="1">
      <c r="A54" s="69" t="s">
        <v>114</v>
      </c>
      <c r="B54" s="34" t="s">
        <v>115</v>
      </c>
      <c r="C54" s="35" t="s">
        <v>37</v>
      </c>
      <c r="D54" s="35"/>
      <c r="E54" s="35">
        <v>4</v>
      </c>
      <c r="F54" s="14"/>
      <c r="G54" s="37"/>
      <c r="H54" s="39">
        <v>16357</v>
      </c>
      <c r="I54" s="39">
        <f t="shared" si="3"/>
        <v>3107.83</v>
      </c>
      <c r="J54" s="40">
        <f t="shared" si="4"/>
        <v>19464.830000000002</v>
      </c>
      <c r="K54" s="40">
        <f t="shared" si="5"/>
        <v>77859.320000000007</v>
      </c>
      <c r="L54" s="41">
        <v>13365</v>
      </c>
      <c r="M54" s="41">
        <f t="shared" si="6"/>
        <v>2539.35</v>
      </c>
      <c r="N54" s="41">
        <f t="shared" si="7"/>
        <v>15904.35</v>
      </c>
      <c r="O54" s="41">
        <f t="shared" si="8"/>
        <v>63617.4</v>
      </c>
      <c r="P54" s="72">
        <f t="shared" si="9"/>
        <v>17684.59</v>
      </c>
      <c r="Q54" s="22">
        <f t="shared" si="10"/>
        <v>70738.36</v>
      </c>
    </row>
    <row r="55" spans="1:17" ht="16.5" hidden="1">
      <c r="A55" s="69" t="s">
        <v>116</v>
      </c>
      <c r="B55" s="34" t="s">
        <v>117</v>
      </c>
      <c r="C55" s="35" t="s">
        <v>118</v>
      </c>
      <c r="D55" s="35"/>
      <c r="E55" s="35">
        <v>6</v>
      </c>
      <c r="F55" s="13"/>
      <c r="G55" s="12"/>
      <c r="H55" s="39">
        <v>2200</v>
      </c>
      <c r="I55" s="39">
        <f t="shared" si="3"/>
        <v>418</v>
      </c>
      <c r="J55" s="40">
        <f t="shared" si="4"/>
        <v>2618</v>
      </c>
      <c r="K55" s="40">
        <f t="shared" si="5"/>
        <v>15708</v>
      </c>
      <c r="L55" s="41">
        <v>1550</v>
      </c>
      <c r="M55" s="41">
        <f t="shared" si="6"/>
        <v>294.5</v>
      </c>
      <c r="N55" s="41">
        <f t="shared" si="7"/>
        <v>1844.5</v>
      </c>
      <c r="O55" s="41">
        <f t="shared" si="8"/>
        <v>11067</v>
      </c>
      <c r="P55" s="72">
        <f t="shared" si="9"/>
        <v>2231.25</v>
      </c>
      <c r="Q55" s="22">
        <f t="shared" si="10"/>
        <v>13387.5</v>
      </c>
    </row>
    <row r="56" spans="1:17" ht="16.5" hidden="1">
      <c r="A56" s="69" t="s">
        <v>116</v>
      </c>
      <c r="B56" s="34" t="s">
        <v>119</v>
      </c>
      <c r="C56" s="35" t="s">
        <v>37</v>
      </c>
      <c r="D56" s="35"/>
      <c r="E56" s="35">
        <v>6</v>
      </c>
      <c r="F56" s="13"/>
      <c r="G56" s="12"/>
      <c r="H56" s="39">
        <v>9670</v>
      </c>
      <c r="I56" s="39">
        <f t="shared" si="3"/>
        <v>1837.3</v>
      </c>
      <c r="J56" s="40">
        <f t="shared" si="4"/>
        <v>11507.3</v>
      </c>
      <c r="K56" s="40">
        <f t="shared" si="5"/>
        <v>69043.799999999988</v>
      </c>
      <c r="L56" s="41">
        <v>14500</v>
      </c>
      <c r="M56" s="41">
        <f t="shared" si="6"/>
        <v>2755</v>
      </c>
      <c r="N56" s="41">
        <f t="shared" si="7"/>
        <v>17255</v>
      </c>
      <c r="O56" s="41">
        <f t="shared" si="8"/>
        <v>103530</v>
      </c>
      <c r="P56" s="72">
        <f t="shared" si="9"/>
        <v>14381.15</v>
      </c>
      <c r="Q56" s="22">
        <f t="shared" si="10"/>
        <v>86286.9</v>
      </c>
    </row>
    <row r="57" spans="1:17" ht="31.5" hidden="1">
      <c r="A57" s="69" t="s">
        <v>120</v>
      </c>
      <c r="B57" s="34" t="s">
        <v>121</v>
      </c>
      <c r="C57" s="35" t="s">
        <v>37</v>
      </c>
      <c r="D57" s="35"/>
      <c r="E57" s="35">
        <v>10</v>
      </c>
      <c r="F57" s="13"/>
      <c r="G57" s="12"/>
      <c r="H57" s="39">
        <v>3745</v>
      </c>
      <c r="I57" s="39">
        <f t="shared" si="3"/>
        <v>711.55</v>
      </c>
      <c r="J57" s="40">
        <f t="shared" si="4"/>
        <v>4456.55</v>
      </c>
      <c r="K57" s="40">
        <f t="shared" si="5"/>
        <v>44565.5</v>
      </c>
      <c r="L57" s="41">
        <v>2101</v>
      </c>
      <c r="M57" s="41">
        <f t="shared" si="6"/>
        <v>399.19</v>
      </c>
      <c r="N57" s="41">
        <f t="shared" si="7"/>
        <v>2500.19</v>
      </c>
      <c r="O57" s="41">
        <f t="shared" si="8"/>
        <v>25001.9</v>
      </c>
      <c r="P57" s="72">
        <f t="shared" si="9"/>
        <v>3478.37</v>
      </c>
      <c r="Q57" s="22">
        <f t="shared" si="10"/>
        <v>34783.699999999997</v>
      </c>
    </row>
    <row r="58" spans="1:17" ht="16.5" hidden="1">
      <c r="A58" s="69" t="s">
        <v>122</v>
      </c>
      <c r="B58" s="34" t="s">
        <v>123</v>
      </c>
      <c r="C58" s="35" t="s">
        <v>37</v>
      </c>
      <c r="D58" s="35"/>
      <c r="E58" s="35">
        <v>6</v>
      </c>
      <c r="F58" s="13"/>
      <c r="G58" s="12"/>
      <c r="H58" s="39">
        <v>15500</v>
      </c>
      <c r="I58" s="39">
        <f t="shared" si="3"/>
        <v>2945</v>
      </c>
      <c r="J58" s="40">
        <f t="shared" si="4"/>
        <v>18445</v>
      </c>
      <c r="K58" s="40">
        <f t="shared" si="5"/>
        <v>110670</v>
      </c>
      <c r="L58" s="41">
        <v>16000</v>
      </c>
      <c r="M58" s="41">
        <f t="shared" si="6"/>
        <v>3040</v>
      </c>
      <c r="N58" s="41">
        <f t="shared" si="7"/>
        <v>19040</v>
      </c>
      <c r="O58" s="41">
        <f t="shared" si="8"/>
        <v>114240</v>
      </c>
      <c r="P58" s="72">
        <f t="shared" si="9"/>
        <v>18742.5</v>
      </c>
      <c r="Q58" s="22">
        <f t="shared" si="10"/>
        <v>112455</v>
      </c>
    </row>
    <row r="59" spans="1:17" ht="63" hidden="1">
      <c r="A59" s="69" t="s">
        <v>124</v>
      </c>
      <c r="B59" s="34" t="s">
        <v>125</v>
      </c>
      <c r="C59" s="35" t="s">
        <v>37</v>
      </c>
      <c r="D59" s="35"/>
      <c r="E59" s="35">
        <v>58</v>
      </c>
      <c r="F59" s="14"/>
      <c r="G59" s="37"/>
      <c r="H59" s="39">
        <v>16900</v>
      </c>
      <c r="I59" s="39">
        <f t="shared" si="3"/>
        <v>3211</v>
      </c>
      <c r="J59" s="40">
        <f t="shared" si="4"/>
        <v>20111</v>
      </c>
      <c r="K59" s="40">
        <f t="shared" si="5"/>
        <v>1166438</v>
      </c>
      <c r="L59" s="41">
        <v>18900</v>
      </c>
      <c r="M59" s="41">
        <f t="shared" si="6"/>
        <v>3591</v>
      </c>
      <c r="N59" s="41">
        <f t="shared" si="7"/>
        <v>22491</v>
      </c>
      <c r="O59" s="41">
        <f t="shared" si="8"/>
        <v>1304478</v>
      </c>
      <c r="P59" s="72">
        <f t="shared" si="9"/>
        <v>21301</v>
      </c>
      <c r="Q59" s="22">
        <f t="shared" si="10"/>
        <v>1235458</v>
      </c>
    </row>
    <row r="60" spans="1:17" ht="47.25" hidden="1">
      <c r="A60" s="69" t="s">
        <v>126</v>
      </c>
      <c r="B60" s="34" t="s">
        <v>127</v>
      </c>
      <c r="C60" s="35" t="s">
        <v>118</v>
      </c>
      <c r="D60" s="35"/>
      <c r="E60" s="35">
        <v>40</v>
      </c>
      <c r="F60" s="14"/>
      <c r="G60" s="37"/>
      <c r="H60" s="39">
        <v>27000</v>
      </c>
      <c r="I60" s="39">
        <f t="shared" si="3"/>
        <v>5130</v>
      </c>
      <c r="J60" s="40">
        <f t="shared" si="4"/>
        <v>32130</v>
      </c>
      <c r="K60" s="40">
        <f t="shared" si="5"/>
        <v>1285200</v>
      </c>
      <c r="L60" s="41">
        <v>5200</v>
      </c>
      <c r="M60" s="41">
        <f t="shared" si="6"/>
        <v>988</v>
      </c>
      <c r="N60" s="41">
        <f t="shared" si="7"/>
        <v>6188</v>
      </c>
      <c r="O60" s="41">
        <f t="shared" si="8"/>
        <v>247520</v>
      </c>
      <c r="P60" s="72">
        <f t="shared" si="9"/>
        <v>19159</v>
      </c>
      <c r="Q60" s="22">
        <f t="shared" si="10"/>
        <v>766360</v>
      </c>
    </row>
    <row r="61" spans="1:17" ht="47.25" hidden="1">
      <c r="A61" s="69" t="s">
        <v>128</v>
      </c>
      <c r="B61" s="36" t="s">
        <v>129</v>
      </c>
      <c r="C61" s="35" t="s">
        <v>118</v>
      </c>
      <c r="D61" s="35"/>
      <c r="E61" s="35">
        <v>180</v>
      </c>
      <c r="F61" s="13"/>
      <c r="G61" s="12"/>
      <c r="H61" s="39">
        <v>13000</v>
      </c>
      <c r="I61" s="39">
        <f t="shared" si="3"/>
        <v>2470</v>
      </c>
      <c r="J61" s="40">
        <f t="shared" si="4"/>
        <v>15470</v>
      </c>
      <c r="K61" s="40">
        <f t="shared" si="5"/>
        <v>2784600</v>
      </c>
      <c r="L61" s="41">
        <v>6565</v>
      </c>
      <c r="M61" s="41">
        <f t="shared" si="6"/>
        <v>1247.3499999999999</v>
      </c>
      <c r="N61" s="41">
        <f t="shared" si="7"/>
        <v>7812.35</v>
      </c>
      <c r="O61" s="41">
        <f t="shared" si="8"/>
        <v>1406223</v>
      </c>
      <c r="P61" s="72">
        <f t="shared" si="9"/>
        <v>11641.174999999999</v>
      </c>
      <c r="Q61" s="22">
        <f t="shared" si="10"/>
        <v>2095411.4999999998</v>
      </c>
    </row>
    <row r="62" spans="1:17" ht="47.25" hidden="1">
      <c r="A62" s="69" t="s">
        <v>130</v>
      </c>
      <c r="B62" s="34" t="s">
        <v>131</v>
      </c>
      <c r="C62" s="35" t="s">
        <v>118</v>
      </c>
      <c r="D62" s="35"/>
      <c r="E62" s="35">
        <v>35</v>
      </c>
      <c r="F62" s="14"/>
      <c r="G62" s="37"/>
      <c r="H62" s="39">
        <v>90000</v>
      </c>
      <c r="I62" s="39">
        <f t="shared" si="3"/>
        <v>17100</v>
      </c>
      <c r="J62" s="40">
        <f t="shared" si="4"/>
        <v>107100</v>
      </c>
      <c r="K62" s="40">
        <f t="shared" si="5"/>
        <v>3748500</v>
      </c>
      <c r="L62" s="41">
        <v>85000</v>
      </c>
      <c r="M62" s="41">
        <f t="shared" si="6"/>
        <v>16150</v>
      </c>
      <c r="N62" s="41">
        <f t="shared" si="7"/>
        <v>101150</v>
      </c>
      <c r="O62" s="41">
        <f t="shared" si="8"/>
        <v>3540250</v>
      </c>
      <c r="P62" s="72">
        <f t="shared" si="9"/>
        <v>104125</v>
      </c>
      <c r="Q62" s="22">
        <f t="shared" si="10"/>
        <v>3644375</v>
      </c>
    </row>
    <row r="63" spans="1:17" ht="204.75" hidden="1">
      <c r="A63" s="69" t="s">
        <v>132</v>
      </c>
      <c r="B63" s="34" t="s">
        <v>133</v>
      </c>
      <c r="C63" s="35" t="s">
        <v>118</v>
      </c>
      <c r="D63" s="35"/>
      <c r="E63" s="35">
        <v>50</v>
      </c>
      <c r="F63" s="14"/>
      <c r="G63" s="37"/>
      <c r="H63" s="39">
        <v>21000</v>
      </c>
      <c r="I63" s="39">
        <f>(H63*0.08)</f>
        <v>1680</v>
      </c>
      <c r="J63" s="40">
        <f t="shared" si="4"/>
        <v>22680</v>
      </c>
      <c r="K63" s="40">
        <f t="shared" si="5"/>
        <v>1134000</v>
      </c>
      <c r="L63" s="41">
        <v>24748</v>
      </c>
      <c r="M63" s="41">
        <f>(L63*0.08)</f>
        <v>1979.8400000000001</v>
      </c>
      <c r="N63" s="41">
        <f t="shared" si="7"/>
        <v>26727.84</v>
      </c>
      <c r="O63" s="41">
        <f t="shared" si="8"/>
        <v>1336392</v>
      </c>
      <c r="P63" s="72">
        <f t="shared" si="9"/>
        <v>24703.919999999998</v>
      </c>
      <c r="Q63" s="22">
        <f t="shared" si="10"/>
        <v>1235196</v>
      </c>
    </row>
    <row r="64" spans="1:17" ht="78.75" hidden="1">
      <c r="A64" s="69" t="s">
        <v>134</v>
      </c>
      <c r="B64" s="34" t="s">
        <v>135</v>
      </c>
      <c r="C64" s="35" t="s">
        <v>118</v>
      </c>
      <c r="D64" s="35"/>
      <c r="E64" s="35">
        <v>50</v>
      </c>
      <c r="F64" s="14"/>
      <c r="G64" s="37"/>
      <c r="H64" s="39">
        <v>40000</v>
      </c>
      <c r="I64" s="39">
        <f>(H64*0.08)</f>
        <v>3200</v>
      </c>
      <c r="J64" s="40">
        <f t="shared" si="4"/>
        <v>43200</v>
      </c>
      <c r="K64" s="40">
        <f t="shared" si="5"/>
        <v>2160000</v>
      </c>
      <c r="L64" s="41">
        <v>23000</v>
      </c>
      <c r="M64" s="41">
        <f>(L64*0.08)</f>
        <v>1840</v>
      </c>
      <c r="N64" s="41">
        <f t="shared" si="7"/>
        <v>24840</v>
      </c>
      <c r="O64" s="41">
        <f t="shared" si="8"/>
        <v>1242000</v>
      </c>
      <c r="P64" s="72">
        <f t="shared" si="9"/>
        <v>34020</v>
      </c>
      <c r="Q64" s="22">
        <f t="shared" si="10"/>
        <v>1701000</v>
      </c>
    </row>
    <row r="65" spans="1:17" ht="94.5" hidden="1">
      <c r="A65" s="69" t="s">
        <v>136</v>
      </c>
      <c r="B65" s="34" t="s">
        <v>137</v>
      </c>
      <c r="C65" s="35" t="s">
        <v>118</v>
      </c>
      <c r="D65" s="35"/>
      <c r="E65" s="35">
        <v>1</v>
      </c>
      <c r="F65" s="14"/>
      <c r="G65" s="37"/>
      <c r="H65" s="39">
        <v>630000</v>
      </c>
      <c r="I65" s="39">
        <f t="shared" ref="I65:I83" si="11">(H65*0.19)</f>
        <v>119700</v>
      </c>
      <c r="J65" s="40">
        <f t="shared" si="4"/>
        <v>749700</v>
      </c>
      <c r="K65" s="40">
        <f t="shared" si="5"/>
        <v>749700</v>
      </c>
      <c r="L65" s="41">
        <v>842500</v>
      </c>
      <c r="M65" s="41">
        <f t="shared" ref="M65:M83" si="12">(L65*0.19)</f>
        <v>160075</v>
      </c>
      <c r="N65" s="41">
        <f t="shared" si="7"/>
        <v>1002575</v>
      </c>
      <c r="O65" s="41">
        <f t="shared" si="8"/>
        <v>1002575</v>
      </c>
      <c r="P65" s="72">
        <f t="shared" si="9"/>
        <v>876137.5</v>
      </c>
      <c r="Q65" s="22">
        <f t="shared" si="10"/>
        <v>876137.5</v>
      </c>
    </row>
    <row r="66" spans="1:17" ht="63" hidden="1">
      <c r="A66" s="69" t="s">
        <v>138</v>
      </c>
      <c r="B66" s="34" t="s">
        <v>139</v>
      </c>
      <c r="C66" s="35" t="s">
        <v>56</v>
      </c>
      <c r="D66" s="35"/>
      <c r="E66" s="35">
        <v>56</v>
      </c>
      <c r="F66" s="15"/>
      <c r="G66" s="10"/>
      <c r="H66" s="39">
        <v>101250</v>
      </c>
      <c r="I66" s="39">
        <f t="shared" si="11"/>
        <v>19237.5</v>
      </c>
      <c r="J66" s="40">
        <f t="shared" si="4"/>
        <v>120487.5</v>
      </c>
      <c r="K66" s="40">
        <f t="shared" si="5"/>
        <v>6747300</v>
      </c>
      <c r="L66" s="41">
        <v>115000</v>
      </c>
      <c r="M66" s="41">
        <f t="shared" si="12"/>
        <v>21850</v>
      </c>
      <c r="N66" s="41">
        <f t="shared" si="7"/>
        <v>136850</v>
      </c>
      <c r="O66" s="41">
        <f t="shared" si="8"/>
        <v>7663600</v>
      </c>
      <c r="P66" s="72">
        <f t="shared" si="9"/>
        <v>128668.75</v>
      </c>
      <c r="Q66" s="22">
        <f t="shared" si="10"/>
        <v>7205450</v>
      </c>
    </row>
    <row r="67" spans="1:17" ht="94.5" hidden="1">
      <c r="A67" s="69" t="s">
        <v>138</v>
      </c>
      <c r="B67" s="34" t="s">
        <v>140</v>
      </c>
      <c r="C67" s="35" t="s">
        <v>56</v>
      </c>
      <c r="D67" s="35"/>
      <c r="E67" s="35">
        <v>54</v>
      </c>
      <c r="F67" s="8"/>
      <c r="G67" s="9"/>
      <c r="H67" s="39">
        <v>45000</v>
      </c>
      <c r="I67" s="39">
        <f t="shared" si="11"/>
        <v>8550</v>
      </c>
      <c r="J67" s="40">
        <f t="shared" si="4"/>
        <v>53550</v>
      </c>
      <c r="K67" s="40">
        <f t="shared" si="5"/>
        <v>2891700</v>
      </c>
      <c r="L67" s="41">
        <v>35000</v>
      </c>
      <c r="M67" s="41">
        <f t="shared" si="12"/>
        <v>6650</v>
      </c>
      <c r="N67" s="41">
        <f t="shared" si="7"/>
        <v>41650</v>
      </c>
      <c r="O67" s="41">
        <f t="shared" si="8"/>
        <v>2249100</v>
      </c>
      <c r="P67" s="72">
        <f t="shared" si="9"/>
        <v>47600</v>
      </c>
      <c r="Q67" s="22">
        <f t="shared" si="10"/>
        <v>2570400</v>
      </c>
    </row>
    <row r="68" spans="1:17" ht="63" hidden="1">
      <c r="A68" s="69" t="s">
        <v>141</v>
      </c>
      <c r="B68" s="34" t="s">
        <v>142</v>
      </c>
      <c r="C68" s="35" t="s">
        <v>37</v>
      </c>
      <c r="D68" s="35"/>
      <c r="E68" s="35">
        <v>1</v>
      </c>
      <c r="F68" s="15"/>
      <c r="G68" s="10"/>
      <c r="H68" s="39">
        <v>1600000</v>
      </c>
      <c r="I68" s="39">
        <f t="shared" si="11"/>
        <v>304000</v>
      </c>
      <c r="J68" s="40">
        <f t="shared" si="4"/>
        <v>1904000</v>
      </c>
      <c r="K68" s="40">
        <f t="shared" si="5"/>
        <v>1904000</v>
      </c>
      <c r="L68" s="41">
        <v>1920000</v>
      </c>
      <c r="M68" s="41">
        <f t="shared" si="12"/>
        <v>364800</v>
      </c>
      <c r="N68" s="41">
        <f t="shared" si="7"/>
        <v>2284800</v>
      </c>
      <c r="O68" s="41">
        <f t="shared" si="8"/>
        <v>2284800</v>
      </c>
      <c r="P68" s="72">
        <f t="shared" si="9"/>
        <v>2094400</v>
      </c>
      <c r="Q68" s="22">
        <f t="shared" si="10"/>
        <v>2094400</v>
      </c>
    </row>
    <row r="69" spans="1:17" ht="63" hidden="1">
      <c r="A69" s="69" t="s">
        <v>141</v>
      </c>
      <c r="B69" s="34" t="s">
        <v>143</v>
      </c>
      <c r="C69" s="35" t="s">
        <v>37</v>
      </c>
      <c r="D69" s="35"/>
      <c r="E69" s="35">
        <v>2</v>
      </c>
      <c r="F69" s="15"/>
      <c r="G69" s="10"/>
      <c r="H69" s="39">
        <v>900000</v>
      </c>
      <c r="I69" s="39">
        <f t="shared" si="11"/>
        <v>171000</v>
      </c>
      <c r="J69" s="40">
        <f t="shared" si="4"/>
        <v>1071000</v>
      </c>
      <c r="K69" s="40">
        <f t="shared" si="5"/>
        <v>2142000</v>
      </c>
      <c r="L69" s="41">
        <v>240000</v>
      </c>
      <c r="M69" s="41">
        <f t="shared" si="12"/>
        <v>45600</v>
      </c>
      <c r="N69" s="41">
        <f t="shared" si="7"/>
        <v>285600</v>
      </c>
      <c r="O69" s="41">
        <f t="shared" si="8"/>
        <v>571200</v>
      </c>
      <c r="P69" s="72">
        <f t="shared" si="9"/>
        <v>678300</v>
      </c>
      <c r="Q69" s="22">
        <f t="shared" si="10"/>
        <v>1356600</v>
      </c>
    </row>
    <row r="70" spans="1:17" ht="48" hidden="1">
      <c r="A70" s="69" t="s">
        <v>144</v>
      </c>
      <c r="B70" s="25" t="s">
        <v>145</v>
      </c>
      <c r="C70" s="35" t="s">
        <v>118</v>
      </c>
      <c r="D70" s="35"/>
      <c r="E70" s="35">
        <v>10</v>
      </c>
      <c r="F70" s="8"/>
      <c r="G70" s="9"/>
      <c r="H70" s="39">
        <v>525000</v>
      </c>
      <c r="I70" s="39">
        <f t="shared" si="11"/>
        <v>99750</v>
      </c>
      <c r="J70" s="40">
        <f t="shared" si="4"/>
        <v>624750</v>
      </c>
      <c r="K70" s="40">
        <f t="shared" si="5"/>
        <v>6247500</v>
      </c>
      <c r="L70" s="41">
        <v>519070</v>
      </c>
      <c r="M70" s="41">
        <f t="shared" si="12"/>
        <v>98623.3</v>
      </c>
      <c r="N70" s="41">
        <f t="shared" si="7"/>
        <v>617693.30000000005</v>
      </c>
      <c r="O70" s="41">
        <f t="shared" si="8"/>
        <v>6176933</v>
      </c>
      <c r="P70" s="72">
        <f t="shared" si="9"/>
        <v>621221.65</v>
      </c>
      <c r="Q70" s="22">
        <f t="shared" si="10"/>
        <v>6212216.5</v>
      </c>
    </row>
    <row r="71" spans="1:17" ht="48" hidden="1">
      <c r="A71" s="69" t="s">
        <v>144</v>
      </c>
      <c r="B71" s="25" t="s">
        <v>146</v>
      </c>
      <c r="C71" s="35" t="s">
        <v>118</v>
      </c>
      <c r="D71" s="35"/>
      <c r="E71" s="35">
        <v>9</v>
      </c>
      <c r="F71" s="8"/>
      <c r="G71" s="9"/>
      <c r="H71" s="39">
        <v>925000</v>
      </c>
      <c r="I71" s="39">
        <f t="shared" si="11"/>
        <v>175750</v>
      </c>
      <c r="J71" s="40">
        <f t="shared" si="4"/>
        <v>1100750</v>
      </c>
      <c r="K71" s="40">
        <f t="shared" si="5"/>
        <v>9906750</v>
      </c>
      <c r="L71" s="41">
        <v>929000</v>
      </c>
      <c r="M71" s="41">
        <f t="shared" si="12"/>
        <v>176510</v>
      </c>
      <c r="N71" s="41">
        <f t="shared" si="7"/>
        <v>1105510</v>
      </c>
      <c r="O71" s="41">
        <f t="shared" si="8"/>
        <v>9949590</v>
      </c>
      <c r="P71" s="72">
        <f t="shared" si="9"/>
        <v>1103130</v>
      </c>
      <c r="Q71" s="22">
        <f t="shared" si="10"/>
        <v>9928170</v>
      </c>
    </row>
    <row r="72" spans="1:17" ht="31.5" hidden="1">
      <c r="A72" s="69" t="s">
        <v>147</v>
      </c>
      <c r="B72" s="34" t="s">
        <v>148</v>
      </c>
      <c r="C72" s="35" t="s">
        <v>118</v>
      </c>
      <c r="D72" s="35"/>
      <c r="E72" s="35">
        <v>1</v>
      </c>
      <c r="F72" s="8"/>
      <c r="G72" s="9"/>
      <c r="H72" s="39">
        <v>60000</v>
      </c>
      <c r="I72" s="39">
        <f t="shared" si="11"/>
        <v>11400</v>
      </c>
      <c r="J72" s="40">
        <f t="shared" si="4"/>
        <v>71400</v>
      </c>
      <c r="K72" s="40">
        <f t="shared" si="5"/>
        <v>71400</v>
      </c>
      <c r="L72" s="41">
        <v>90200</v>
      </c>
      <c r="M72" s="41">
        <f t="shared" si="12"/>
        <v>17138</v>
      </c>
      <c r="N72" s="41">
        <f t="shared" si="7"/>
        <v>107338</v>
      </c>
      <c r="O72" s="41">
        <f t="shared" si="8"/>
        <v>107338</v>
      </c>
      <c r="P72" s="72">
        <f t="shared" si="9"/>
        <v>89369</v>
      </c>
      <c r="Q72" s="22">
        <f t="shared" si="10"/>
        <v>89369</v>
      </c>
    </row>
    <row r="73" spans="1:17" ht="47.25" hidden="1">
      <c r="A73" s="69" t="s">
        <v>149</v>
      </c>
      <c r="B73" s="34" t="s">
        <v>150</v>
      </c>
      <c r="C73" s="35" t="s">
        <v>118</v>
      </c>
      <c r="D73" s="35"/>
      <c r="E73" s="35">
        <v>4</v>
      </c>
      <c r="F73" s="8"/>
      <c r="G73" s="9"/>
      <c r="H73" s="39">
        <v>150000</v>
      </c>
      <c r="I73" s="39">
        <f t="shared" si="11"/>
        <v>28500</v>
      </c>
      <c r="J73" s="40">
        <f t="shared" si="4"/>
        <v>178500</v>
      </c>
      <c r="K73" s="40">
        <f t="shared" si="5"/>
        <v>714000</v>
      </c>
      <c r="L73" s="41">
        <v>120000</v>
      </c>
      <c r="M73" s="41">
        <f t="shared" si="12"/>
        <v>22800</v>
      </c>
      <c r="N73" s="41">
        <f t="shared" si="7"/>
        <v>142800</v>
      </c>
      <c r="O73" s="41">
        <f t="shared" si="8"/>
        <v>571200</v>
      </c>
      <c r="P73" s="72">
        <f t="shared" si="9"/>
        <v>160650</v>
      </c>
      <c r="Q73" s="22">
        <f t="shared" si="10"/>
        <v>642600</v>
      </c>
    </row>
    <row r="74" spans="1:17" ht="157.5" hidden="1">
      <c r="A74" s="69" t="s">
        <v>151</v>
      </c>
      <c r="B74" s="34" t="s">
        <v>152</v>
      </c>
      <c r="C74" s="35" t="s">
        <v>118</v>
      </c>
      <c r="D74" s="35"/>
      <c r="E74" s="35">
        <v>1</v>
      </c>
      <c r="F74" s="8"/>
      <c r="G74" s="9"/>
      <c r="H74" s="39">
        <v>1020000</v>
      </c>
      <c r="I74" s="39">
        <f t="shared" si="11"/>
        <v>193800</v>
      </c>
      <c r="J74" s="40">
        <f t="shared" si="4"/>
        <v>1213800</v>
      </c>
      <c r="K74" s="40">
        <f t="shared" si="5"/>
        <v>1213800</v>
      </c>
      <c r="L74" s="41">
        <v>857000</v>
      </c>
      <c r="M74" s="41">
        <f t="shared" si="12"/>
        <v>162830</v>
      </c>
      <c r="N74" s="41">
        <f t="shared" si="7"/>
        <v>1019830</v>
      </c>
      <c r="O74" s="41">
        <f t="shared" si="8"/>
        <v>1019830</v>
      </c>
      <c r="P74" s="72">
        <f t="shared" si="9"/>
        <v>1116815</v>
      </c>
      <c r="Q74" s="22">
        <f t="shared" si="10"/>
        <v>1116815</v>
      </c>
    </row>
    <row r="75" spans="1:17" ht="63" hidden="1">
      <c r="A75" s="67" t="s">
        <v>153</v>
      </c>
      <c r="B75" s="34" t="s">
        <v>154</v>
      </c>
      <c r="C75" s="35" t="s">
        <v>118</v>
      </c>
      <c r="D75" s="35"/>
      <c r="E75" s="35">
        <v>28</v>
      </c>
      <c r="F75" s="8"/>
      <c r="G75" s="9"/>
      <c r="H75" s="39">
        <v>19500</v>
      </c>
      <c r="I75" s="39">
        <f t="shared" si="11"/>
        <v>3705</v>
      </c>
      <c r="J75" s="40">
        <f t="shared" si="4"/>
        <v>23205</v>
      </c>
      <c r="K75" s="40">
        <f t="shared" si="5"/>
        <v>649740</v>
      </c>
      <c r="L75" s="41">
        <v>17800</v>
      </c>
      <c r="M75" s="41">
        <f t="shared" si="12"/>
        <v>3382</v>
      </c>
      <c r="N75" s="41">
        <f t="shared" si="7"/>
        <v>21182</v>
      </c>
      <c r="O75" s="41">
        <f t="shared" si="8"/>
        <v>593096</v>
      </c>
      <c r="P75" s="72">
        <f t="shared" si="9"/>
        <v>22193.5</v>
      </c>
      <c r="Q75" s="22">
        <f t="shared" si="10"/>
        <v>621418</v>
      </c>
    </row>
    <row r="76" spans="1:17" ht="63" hidden="1">
      <c r="A76" s="69" t="s">
        <v>155</v>
      </c>
      <c r="B76" s="34" t="s">
        <v>156</v>
      </c>
      <c r="C76" s="35" t="s">
        <v>37</v>
      </c>
      <c r="D76" s="35"/>
      <c r="E76" s="35">
        <v>1</v>
      </c>
      <c r="F76" s="8"/>
      <c r="G76" s="9"/>
      <c r="H76" s="39">
        <v>1040000</v>
      </c>
      <c r="I76" s="39">
        <f t="shared" si="11"/>
        <v>197600</v>
      </c>
      <c r="J76" s="40">
        <f t="shared" si="4"/>
        <v>1237600</v>
      </c>
      <c r="K76" s="40">
        <f t="shared" si="5"/>
        <v>1237600</v>
      </c>
      <c r="L76" s="41">
        <v>925000</v>
      </c>
      <c r="M76" s="41">
        <f t="shared" si="12"/>
        <v>175750</v>
      </c>
      <c r="N76" s="41">
        <f t="shared" si="7"/>
        <v>1100750</v>
      </c>
      <c r="O76" s="41">
        <f t="shared" si="8"/>
        <v>1100750</v>
      </c>
      <c r="P76" s="72">
        <f t="shared" si="9"/>
        <v>1169175</v>
      </c>
      <c r="Q76" s="22">
        <f t="shared" si="10"/>
        <v>1169175</v>
      </c>
    </row>
    <row r="77" spans="1:17" ht="63" hidden="1">
      <c r="A77" s="69" t="s">
        <v>157</v>
      </c>
      <c r="B77" s="34" t="s">
        <v>158</v>
      </c>
      <c r="C77" s="35" t="s">
        <v>118</v>
      </c>
      <c r="D77" s="35"/>
      <c r="E77" s="35">
        <v>1</v>
      </c>
      <c r="F77" s="8"/>
      <c r="G77" s="9"/>
      <c r="H77" s="39">
        <v>500000</v>
      </c>
      <c r="I77" s="39">
        <f t="shared" si="11"/>
        <v>95000</v>
      </c>
      <c r="J77" s="40">
        <f t="shared" si="4"/>
        <v>595000</v>
      </c>
      <c r="K77" s="40">
        <f t="shared" si="5"/>
        <v>595000</v>
      </c>
      <c r="L77" s="41">
        <v>500000</v>
      </c>
      <c r="M77" s="41">
        <f t="shared" si="12"/>
        <v>95000</v>
      </c>
      <c r="N77" s="41">
        <f t="shared" si="7"/>
        <v>595000</v>
      </c>
      <c r="O77" s="41">
        <f t="shared" si="8"/>
        <v>595000</v>
      </c>
      <c r="P77" s="72">
        <f t="shared" si="9"/>
        <v>595000</v>
      </c>
      <c r="Q77" s="22">
        <f t="shared" si="10"/>
        <v>595000</v>
      </c>
    </row>
    <row r="78" spans="1:17" ht="31.5" hidden="1">
      <c r="A78" s="69" t="s">
        <v>159</v>
      </c>
      <c r="B78" s="34" t="s">
        <v>160</v>
      </c>
      <c r="C78" s="35" t="s">
        <v>118</v>
      </c>
      <c r="D78" s="35"/>
      <c r="E78" s="35">
        <v>3</v>
      </c>
      <c r="F78" s="8"/>
      <c r="G78" s="9"/>
      <c r="H78" s="39">
        <v>600000</v>
      </c>
      <c r="I78" s="39">
        <f t="shared" si="11"/>
        <v>114000</v>
      </c>
      <c r="J78" s="40">
        <f t="shared" si="4"/>
        <v>714000</v>
      </c>
      <c r="K78" s="40">
        <f t="shared" si="5"/>
        <v>2142000</v>
      </c>
      <c r="L78" s="41">
        <v>500000</v>
      </c>
      <c r="M78" s="41">
        <f t="shared" si="12"/>
        <v>95000</v>
      </c>
      <c r="N78" s="41">
        <f t="shared" si="7"/>
        <v>595000</v>
      </c>
      <c r="O78" s="41">
        <f t="shared" si="8"/>
        <v>1785000</v>
      </c>
      <c r="P78" s="72">
        <f t="shared" si="9"/>
        <v>654500</v>
      </c>
      <c r="Q78" s="22">
        <f t="shared" si="10"/>
        <v>1963500</v>
      </c>
    </row>
    <row r="79" spans="1:17" ht="78.75" hidden="1">
      <c r="A79" s="69" t="s">
        <v>161</v>
      </c>
      <c r="B79" s="34" t="s">
        <v>162</v>
      </c>
      <c r="C79" s="35" t="s">
        <v>118</v>
      </c>
      <c r="D79" s="35"/>
      <c r="E79" s="35">
        <v>10</v>
      </c>
      <c r="F79" s="8"/>
      <c r="G79" s="9"/>
      <c r="H79" s="39">
        <v>250000</v>
      </c>
      <c r="I79" s="39">
        <f t="shared" si="11"/>
        <v>47500</v>
      </c>
      <c r="J79" s="40">
        <f t="shared" si="4"/>
        <v>297500</v>
      </c>
      <c r="K79" s="40">
        <f t="shared" si="5"/>
        <v>2975000</v>
      </c>
      <c r="L79" s="41">
        <v>250000</v>
      </c>
      <c r="M79" s="41">
        <f t="shared" si="12"/>
        <v>47500</v>
      </c>
      <c r="N79" s="41">
        <f t="shared" si="7"/>
        <v>297500</v>
      </c>
      <c r="O79" s="41">
        <f t="shared" si="8"/>
        <v>2975000</v>
      </c>
      <c r="P79" s="72">
        <f t="shared" si="9"/>
        <v>297500</v>
      </c>
      <c r="Q79" s="22">
        <f t="shared" si="10"/>
        <v>2975000</v>
      </c>
    </row>
    <row r="80" spans="1:17" ht="47.25" hidden="1">
      <c r="A80" s="69" t="s">
        <v>163</v>
      </c>
      <c r="B80" s="34" t="s">
        <v>164</v>
      </c>
      <c r="C80" s="35" t="s">
        <v>37</v>
      </c>
      <c r="D80" s="35"/>
      <c r="E80" s="35">
        <v>19</v>
      </c>
      <c r="F80" s="8"/>
      <c r="G80" s="9"/>
      <c r="H80" s="39">
        <v>100100</v>
      </c>
      <c r="I80" s="39">
        <f t="shared" si="11"/>
        <v>19019</v>
      </c>
      <c r="J80" s="40">
        <f t="shared" si="4"/>
        <v>119119</v>
      </c>
      <c r="K80" s="40">
        <f t="shared" si="5"/>
        <v>2263261</v>
      </c>
      <c r="L80" s="41">
        <v>70000</v>
      </c>
      <c r="M80" s="41">
        <f t="shared" si="12"/>
        <v>13300</v>
      </c>
      <c r="N80" s="41">
        <f t="shared" si="7"/>
        <v>83300</v>
      </c>
      <c r="O80" s="41">
        <f t="shared" si="8"/>
        <v>1582700</v>
      </c>
      <c r="P80" s="72">
        <f t="shared" si="9"/>
        <v>101209.5</v>
      </c>
      <c r="Q80" s="22">
        <f t="shared" si="10"/>
        <v>1922980.5</v>
      </c>
    </row>
    <row r="81" spans="1:17" ht="236.25" hidden="1">
      <c r="A81" s="69" t="s">
        <v>165</v>
      </c>
      <c r="B81" s="34" t="s">
        <v>166</v>
      </c>
      <c r="C81" s="35" t="s">
        <v>118</v>
      </c>
      <c r="D81" s="35"/>
      <c r="E81" s="35">
        <v>1</v>
      </c>
      <c r="F81" s="8"/>
      <c r="G81" s="9"/>
      <c r="H81" s="39">
        <v>2500000</v>
      </c>
      <c r="I81" s="39">
        <f t="shared" si="11"/>
        <v>475000</v>
      </c>
      <c r="J81" s="40">
        <f t="shared" si="4"/>
        <v>2975000</v>
      </c>
      <c r="K81" s="40">
        <f t="shared" si="5"/>
        <v>2975000</v>
      </c>
      <c r="L81" s="41">
        <v>2500000</v>
      </c>
      <c r="M81" s="41">
        <f t="shared" si="12"/>
        <v>475000</v>
      </c>
      <c r="N81" s="41">
        <f t="shared" si="7"/>
        <v>2975000</v>
      </c>
      <c r="O81" s="41">
        <f t="shared" si="8"/>
        <v>2975000</v>
      </c>
      <c r="P81" s="72">
        <f t="shared" si="9"/>
        <v>2975000</v>
      </c>
      <c r="Q81" s="22">
        <f t="shared" si="10"/>
        <v>2975000</v>
      </c>
    </row>
    <row r="82" spans="1:17" ht="78.75" hidden="1">
      <c r="A82" s="69" t="s">
        <v>167</v>
      </c>
      <c r="B82" s="34" t="s">
        <v>168</v>
      </c>
      <c r="C82" s="35" t="s">
        <v>37</v>
      </c>
      <c r="D82" s="35"/>
      <c r="E82" s="35">
        <v>6</v>
      </c>
      <c r="F82" s="8"/>
      <c r="G82" s="9"/>
      <c r="H82" s="39">
        <v>715000</v>
      </c>
      <c r="I82" s="39">
        <f t="shared" si="11"/>
        <v>135850</v>
      </c>
      <c r="J82" s="40">
        <f t="shared" si="4"/>
        <v>850850</v>
      </c>
      <c r="K82" s="40">
        <f t="shared" si="5"/>
        <v>5105100</v>
      </c>
      <c r="L82" s="41">
        <v>421680</v>
      </c>
      <c r="M82" s="41">
        <f t="shared" si="12"/>
        <v>80119.199999999997</v>
      </c>
      <c r="N82" s="41">
        <f t="shared" si="7"/>
        <v>501799.2</v>
      </c>
      <c r="O82" s="41">
        <f t="shared" si="8"/>
        <v>3010795.2</v>
      </c>
      <c r="P82" s="72">
        <f t="shared" si="9"/>
        <v>676324.6</v>
      </c>
      <c r="Q82" s="22">
        <f t="shared" si="10"/>
        <v>4057947.5999999996</v>
      </c>
    </row>
    <row r="83" spans="1:17" ht="157.5" hidden="1">
      <c r="A83" s="69" t="s">
        <v>169</v>
      </c>
      <c r="B83" s="34" t="s">
        <v>170</v>
      </c>
      <c r="C83" s="35" t="s">
        <v>20</v>
      </c>
      <c r="D83" s="35"/>
      <c r="E83" s="35">
        <v>10</v>
      </c>
      <c r="F83" s="8"/>
      <c r="G83" s="9"/>
      <c r="H83" s="39">
        <v>21060</v>
      </c>
      <c r="I83" s="39">
        <f t="shared" si="11"/>
        <v>4001.4</v>
      </c>
      <c r="J83" s="40">
        <f t="shared" ref="J83:J114" si="13">H83+I83</f>
        <v>25061.4</v>
      </c>
      <c r="K83" s="40">
        <f t="shared" ref="K83:K114" si="14">J83*E83</f>
        <v>250614</v>
      </c>
      <c r="L83" s="41">
        <v>76005</v>
      </c>
      <c r="M83" s="41">
        <f t="shared" si="12"/>
        <v>14440.95</v>
      </c>
      <c r="N83" s="41">
        <f t="shared" ref="N83:N114" si="15">L83+M83</f>
        <v>90445.95</v>
      </c>
      <c r="O83" s="41">
        <f t="shared" ref="O83:O114" si="16">N83*E83</f>
        <v>904459.5</v>
      </c>
      <c r="P83" s="72">
        <f t="shared" ref="P83:P113" si="17">+AVERAGE(F83,J83,N83)</f>
        <v>57753.675000000003</v>
      </c>
      <c r="Q83" s="22">
        <f t="shared" ref="Q83:Q114" si="18">+P83*E83</f>
        <v>577536.75</v>
      </c>
    </row>
    <row r="84" spans="1:17" ht="267.75">
      <c r="A84" s="69" t="s">
        <v>171</v>
      </c>
      <c r="B84" s="34" t="s">
        <v>172</v>
      </c>
      <c r="C84" s="35" t="s">
        <v>118</v>
      </c>
      <c r="D84" s="35"/>
      <c r="E84" s="35">
        <v>680</v>
      </c>
      <c r="F84" s="16"/>
      <c r="G84" s="11"/>
      <c r="H84" s="39">
        <v>15000</v>
      </c>
      <c r="I84" s="39">
        <f>(H84*0.08)</f>
        <v>1200</v>
      </c>
      <c r="J84" s="40">
        <f t="shared" si="13"/>
        <v>16200</v>
      </c>
      <c r="K84" s="40">
        <f t="shared" si="14"/>
        <v>11016000</v>
      </c>
      <c r="L84" s="41">
        <v>15500</v>
      </c>
      <c r="M84" s="41">
        <f>(L84*0.08)</f>
        <v>1240</v>
      </c>
      <c r="N84" s="41">
        <f t="shared" si="15"/>
        <v>16740</v>
      </c>
      <c r="O84" s="41">
        <f t="shared" si="16"/>
        <v>11383200</v>
      </c>
      <c r="P84" s="72">
        <f t="shared" si="17"/>
        <v>16470</v>
      </c>
      <c r="Q84" s="22">
        <f t="shared" si="18"/>
        <v>11199600</v>
      </c>
    </row>
    <row r="85" spans="1:17" ht="119.25" customHeight="1">
      <c r="A85" s="69" t="s">
        <v>173</v>
      </c>
      <c r="B85" s="34" t="s">
        <v>174</v>
      </c>
      <c r="C85" s="35" t="s">
        <v>118</v>
      </c>
      <c r="D85" s="35"/>
      <c r="E85" s="35">
        <v>100</v>
      </c>
      <c r="F85" s="16"/>
      <c r="G85" s="11"/>
      <c r="H85" s="39">
        <v>20000</v>
      </c>
      <c r="I85" s="39">
        <f>(H85*0.08)</f>
        <v>1600</v>
      </c>
      <c r="J85" s="40">
        <f t="shared" si="13"/>
        <v>21600</v>
      </c>
      <c r="K85" s="40">
        <f t="shared" si="14"/>
        <v>2160000</v>
      </c>
      <c r="L85" s="41">
        <v>13000</v>
      </c>
      <c r="M85" s="41">
        <f>(L85*0.08)</f>
        <v>1040</v>
      </c>
      <c r="N85" s="41">
        <f t="shared" si="15"/>
        <v>14040</v>
      </c>
      <c r="O85" s="41">
        <f t="shared" si="16"/>
        <v>1404000</v>
      </c>
      <c r="P85" s="72">
        <f t="shared" si="17"/>
        <v>17820</v>
      </c>
      <c r="Q85" s="22">
        <f t="shared" si="18"/>
        <v>1782000</v>
      </c>
    </row>
    <row r="86" spans="1:17" ht="137.25" customHeight="1">
      <c r="A86" s="69" t="s">
        <v>175</v>
      </c>
      <c r="B86" s="34" t="s">
        <v>176</v>
      </c>
      <c r="C86" s="35" t="s">
        <v>118</v>
      </c>
      <c r="D86" s="35"/>
      <c r="E86" s="35">
        <v>40</v>
      </c>
      <c r="F86" s="8"/>
      <c r="G86" s="9"/>
      <c r="H86" s="39">
        <v>12500</v>
      </c>
      <c r="I86" s="39">
        <f>(H86*0.08)</f>
        <v>1000</v>
      </c>
      <c r="J86" s="40">
        <f t="shared" si="13"/>
        <v>13500</v>
      </c>
      <c r="K86" s="40">
        <f t="shared" si="14"/>
        <v>540000</v>
      </c>
      <c r="L86" s="41">
        <v>10000</v>
      </c>
      <c r="M86" s="41">
        <f>(L86*0.08)</f>
        <v>800</v>
      </c>
      <c r="N86" s="41">
        <f t="shared" si="15"/>
        <v>10800</v>
      </c>
      <c r="O86" s="41">
        <f t="shared" si="16"/>
        <v>432000</v>
      </c>
      <c r="P86" s="72">
        <f t="shared" si="17"/>
        <v>12150</v>
      </c>
      <c r="Q86" s="22">
        <f t="shared" si="18"/>
        <v>486000</v>
      </c>
    </row>
    <row r="87" spans="1:17" ht="85.5" customHeight="1">
      <c r="A87" s="69" t="s">
        <v>177</v>
      </c>
      <c r="B87" s="34" t="s">
        <v>178</v>
      </c>
      <c r="C87" s="35" t="s">
        <v>37</v>
      </c>
      <c r="D87" s="35"/>
      <c r="E87" s="35">
        <v>540</v>
      </c>
      <c r="F87" s="16"/>
      <c r="G87" s="11"/>
      <c r="H87" s="39">
        <v>7100</v>
      </c>
      <c r="I87" s="39">
        <f>(H87*0.08)</f>
        <v>568</v>
      </c>
      <c r="J87" s="40">
        <f t="shared" si="13"/>
        <v>7668</v>
      </c>
      <c r="K87" s="40">
        <f t="shared" si="14"/>
        <v>4140720</v>
      </c>
      <c r="L87" s="41">
        <v>7100</v>
      </c>
      <c r="M87" s="41">
        <f>(L87*0.08)</f>
        <v>568</v>
      </c>
      <c r="N87" s="41">
        <f t="shared" si="15"/>
        <v>7668</v>
      </c>
      <c r="O87" s="41">
        <f t="shared" si="16"/>
        <v>4140720</v>
      </c>
      <c r="P87" s="72">
        <f t="shared" si="17"/>
        <v>7668</v>
      </c>
      <c r="Q87" s="22">
        <f t="shared" si="18"/>
        <v>4140720</v>
      </c>
    </row>
    <row r="88" spans="1:17" ht="78.75" hidden="1">
      <c r="A88" s="69" t="s">
        <v>179</v>
      </c>
      <c r="B88" s="34" t="s">
        <v>180</v>
      </c>
      <c r="C88" s="35" t="s">
        <v>37</v>
      </c>
      <c r="D88" s="35"/>
      <c r="E88" s="35">
        <v>3</v>
      </c>
      <c r="F88" s="8"/>
      <c r="G88" s="9"/>
      <c r="H88" s="39">
        <v>1150000</v>
      </c>
      <c r="I88" s="39">
        <f t="shared" ref="I88:I113" si="19">(H88*0.19)</f>
        <v>218500</v>
      </c>
      <c r="J88" s="40">
        <f t="shared" si="13"/>
        <v>1368500</v>
      </c>
      <c r="K88" s="40">
        <f t="shared" si="14"/>
        <v>4105500</v>
      </c>
      <c r="L88" s="41">
        <v>860000</v>
      </c>
      <c r="M88" s="41">
        <f t="shared" ref="M88:M113" si="20">(L88*0.19)</f>
        <v>163400</v>
      </c>
      <c r="N88" s="41">
        <f t="shared" si="15"/>
        <v>1023400</v>
      </c>
      <c r="O88" s="41">
        <f t="shared" si="16"/>
        <v>3070200</v>
      </c>
      <c r="P88" s="72">
        <f t="shared" si="17"/>
        <v>1195950</v>
      </c>
      <c r="Q88" s="22">
        <f t="shared" si="18"/>
        <v>3587850</v>
      </c>
    </row>
    <row r="89" spans="1:17" ht="63" hidden="1">
      <c r="A89" s="69" t="s">
        <v>179</v>
      </c>
      <c r="B89" s="34" t="s">
        <v>181</v>
      </c>
      <c r="C89" s="35" t="s">
        <v>37</v>
      </c>
      <c r="D89" s="35"/>
      <c r="E89" s="35">
        <v>5</v>
      </c>
      <c r="F89" s="8"/>
      <c r="G89" s="9"/>
      <c r="H89" s="39">
        <v>600000</v>
      </c>
      <c r="I89" s="39">
        <f t="shared" si="19"/>
        <v>114000</v>
      </c>
      <c r="J89" s="40">
        <f t="shared" si="13"/>
        <v>714000</v>
      </c>
      <c r="K89" s="40">
        <f t="shared" si="14"/>
        <v>3570000</v>
      </c>
      <c r="L89" s="41">
        <v>1150000</v>
      </c>
      <c r="M89" s="41">
        <f t="shared" si="20"/>
        <v>218500</v>
      </c>
      <c r="N89" s="41">
        <f t="shared" si="15"/>
        <v>1368500</v>
      </c>
      <c r="O89" s="41">
        <f t="shared" si="16"/>
        <v>6842500</v>
      </c>
      <c r="P89" s="72">
        <f t="shared" si="17"/>
        <v>1041250</v>
      </c>
      <c r="Q89" s="22">
        <f t="shared" si="18"/>
        <v>5206250</v>
      </c>
    </row>
    <row r="90" spans="1:17" ht="60.75" hidden="1" customHeight="1">
      <c r="A90" s="69" t="s">
        <v>179</v>
      </c>
      <c r="B90" s="34" t="s">
        <v>182</v>
      </c>
      <c r="C90" s="35" t="s">
        <v>118</v>
      </c>
      <c r="D90" s="35"/>
      <c r="E90" s="35">
        <v>9</v>
      </c>
      <c r="F90" s="8"/>
      <c r="G90" s="9"/>
      <c r="H90" s="39">
        <v>480000</v>
      </c>
      <c r="I90" s="39">
        <f t="shared" si="19"/>
        <v>91200</v>
      </c>
      <c r="J90" s="40">
        <f t="shared" si="13"/>
        <v>571200</v>
      </c>
      <c r="K90" s="40">
        <f t="shared" si="14"/>
        <v>5140800</v>
      </c>
      <c r="L90" s="41">
        <v>300000</v>
      </c>
      <c r="M90" s="41">
        <f t="shared" si="20"/>
        <v>57000</v>
      </c>
      <c r="N90" s="41">
        <f t="shared" si="15"/>
        <v>357000</v>
      </c>
      <c r="O90" s="41">
        <f t="shared" si="16"/>
        <v>3213000</v>
      </c>
      <c r="P90" s="72">
        <f t="shared" si="17"/>
        <v>464100</v>
      </c>
      <c r="Q90" s="22">
        <f t="shared" si="18"/>
        <v>4176900</v>
      </c>
    </row>
    <row r="91" spans="1:17" ht="78.75" hidden="1">
      <c r="A91" s="69" t="s">
        <v>179</v>
      </c>
      <c r="B91" s="34" t="s">
        <v>183</v>
      </c>
      <c r="C91" s="35" t="s">
        <v>118</v>
      </c>
      <c r="D91" s="35"/>
      <c r="E91" s="35">
        <v>2</v>
      </c>
      <c r="F91" s="24"/>
      <c r="G91" s="38"/>
      <c r="H91" s="39">
        <v>1500000</v>
      </c>
      <c r="I91" s="39">
        <f t="shared" si="19"/>
        <v>285000</v>
      </c>
      <c r="J91" s="40">
        <f t="shared" si="13"/>
        <v>1785000</v>
      </c>
      <c r="K91" s="40">
        <f t="shared" si="14"/>
        <v>3570000</v>
      </c>
      <c r="L91" s="41">
        <v>1150000</v>
      </c>
      <c r="M91" s="41">
        <f t="shared" si="20"/>
        <v>218500</v>
      </c>
      <c r="N91" s="41">
        <f t="shared" si="15"/>
        <v>1368500</v>
      </c>
      <c r="O91" s="41">
        <f t="shared" si="16"/>
        <v>2737000</v>
      </c>
      <c r="P91" s="72">
        <f t="shared" si="17"/>
        <v>1576750</v>
      </c>
      <c r="Q91" s="22">
        <f t="shared" si="18"/>
        <v>3153500</v>
      </c>
    </row>
    <row r="92" spans="1:17" ht="63" hidden="1">
      <c r="A92" s="69" t="s">
        <v>184</v>
      </c>
      <c r="B92" s="34" t="s">
        <v>185</v>
      </c>
      <c r="C92" s="35" t="s">
        <v>118</v>
      </c>
      <c r="D92" s="35"/>
      <c r="E92" s="35">
        <v>10</v>
      </c>
      <c r="F92" s="24"/>
      <c r="G92" s="38"/>
      <c r="H92" s="39">
        <v>900000</v>
      </c>
      <c r="I92" s="39">
        <f t="shared" si="19"/>
        <v>171000</v>
      </c>
      <c r="J92" s="40">
        <f t="shared" si="13"/>
        <v>1071000</v>
      </c>
      <c r="K92" s="40">
        <f t="shared" si="14"/>
        <v>10710000</v>
      </c>
      <c r="L92" s="41">
        <v>860000</v>
      </c>
      <c r="M92" s="41">
        <f t="shared" si="20"/>
        <v>163400</v>
      </c>
      <c r="N92" s="41">
        <f t="shared" si="15"/>
        <v>1023400</v>
      </c>
      <c r="O92" s="41">
        <f t="shared" si="16"/>
        <v>10234000</v>
      </c>
      <c r="P92" s="72">
        <f t="shared" si="17"/>
        <v>1047200</v>
      </c>
      <c r="Q92" s="22">
        <f t="shared" si="18"/>
        <v>10472000</v>
      </c>
    </row>
    <row r="93" spans="1:17" ht="47.25" hidden="1">
      <c r="A93" s="69" t="s">
        <v>179</v>
      </c>
      <c r="B93" s="34" t="s">
        <v>186</v>
      </c>
      <c r="C93" s="35" t="s">
        <v>118</v>
      </c>
      <c r="D93" s="35"/>
      <c r="E93" s="35">
        <v>5</v>
      </c>
      <c r="F93" s="24"/>
      <c r="G93" s="38"/>
      <c r="H93" s="39">
        <v>480000</v>
      </c>
      <c r="I93" s="39">
        <f t="shared" si="19"/>
        <v>91200</v>
      </c>
      <c r="J93" s="40">
        <f t="shared" si="13"/>
        <v>571200</v>
      </c>
      <c r="K93" s="40">
        <f t="shared" si="14"/>
        <v>2856000</v>
      </c>
      <c r="L93" s="41">
        <v>300000</v>
      </c>
      <c r="M93" s="41">
        <f t="shared" si="20"/>
        <v>57000</v>
      </c>
      <c r="N93" s="41">
        <f t="shared" si="15"/>
        <v>357000</v>
      </c>
      <c r="O93" s="41">
        <f t="shared" si="16"/>
        <v>1785000</v>
      </c>
      <c r="P93" s="72">
        <f t="shared" si="17"/>
        <v>464100</v>
      </c>
      <c r="Q93" s="22">
        <f t="shared" si="18"/>
        <v>2320500</v>
      </c>
    </row>
    <row r="94" spans="1:17" ht="204.75" hidden="1">
      <c r="A94" s="69" t="s">
        <v>187</v>
      </c>
      <c r="B94" s="34" t="s">
        <v>188</v>
      </c>
      <c r="C94" s="35" t="s">
        <v>37</v>
      </c>
      <c r="D94" s="35"/>
      <c r="E94" s="35">
        <v>3</v>
      </c>
      <c r="F94" s="24"/>
      <c r="G94" s="38"/>
      <c r="H94" s="39">
        <v>300000</v>
      </c>
      <c r="I94" s="39">
        <f t="shared" si="19"/>
        <v>57000</v>
      </c>
      <c r="J94" s="40">
        <f t="shared" si="13"/>
        <v>357000</v>
      </c>
      <c r="K94" s="40">
        <f t="shared" si="14"/>
        <v>1071000</v>
      </c>
      <c r="L94" s="41">
        <v>300000</v>
      </c>
      <c r="M94" s="41">
        <f t="shared" si="20"/>
        <v>57000</v>
      </c>
      <c r="N94" s="41">
        <f t="shared" si="15"/>
        <v>357000</v>
      </c>
      <c r="O94" s="41">
        <f t="shared" si="16"/>
        <v>1071000</v>
      </c>
      <c r="P94" s="72">
        <f t="shared" si="17"/>
        <v>357000</v>
      </c>
      <c r="Q94" s="22">
        <f t="shared" si="18"/>
        <v>1071000</v>
      </c>
    </row>
    <row r="95" spans="1:17" ht="236.25" hidden="1">
      <c r="A95" s="69" t="s">
        <v>187</v>
      </c>
      <c r="B95" s="34" t="s">
        <v>189</v>
      </c>
      <c r="C95" s="35" t="s">
        <v>37</v>
      </c>
      <c r="D95" s="35"/>
      <c r="E95" s="35">
        <v>3</v>
      </c>
      <c r="F95" s="24"/>
      <c r="G95" s="38"/>
      <c r="H95" s="39">
        <v>700000</v>
      </c>
      <c r="I95" s="39">
        <f t="shared" si="19"/>
        <v>133000</v>
      </c>
      <c r="J95" s="40">
        <f t="shared" si="13"/>
        <v>833000</v>
      </c>
      <c r="K95" s="40">
        <f t="shared" si="14"/>
        <v>2499000</v>
      </c>
      <c r="L95" s="41">
        <v>900000</v>
      </c>
      <c r="M95" s="41">
        <f t="shared" si="20"/>
        <v>171000</v>
      </c>
      <c r="N95" s="41">
        <f t="shared" si="15"/>
        <v>1071000</v>
      </c>
      <c r="O95" s="41">
        <f t="shared" si="16"/>
        <v>3213000</v>
      </c>
      <c r="P95" s="72">
        <f t="shared" si="17"/>
        <v>952000</v>
      </c>
      <c r="Q95" s="22">
        <f t="shared" si="18"/>
        <v>2856000</v>
      </c>
    </row>
    <row r="96" spans="1:17" ht="346.5" hidden="1">
      <c r="A96" s="69" t="s">
        <v>190</v>
      </c>
      <c r="B96" s="34" t="s">
        <v>191</v>
      </c>
      <c r="C96" s="35" t="s">
        <v>37</v>
      </c>
      <c r="D96" s="35"/>
      <c r="E96" s="35">
        <v>1</v>
      </c>
      <c r="F96" s="24"/>
      <c r="G96" s="38"/>
      <c r="H96" s="39">
        <v>5434000</v>
      </c>
      <c r="I96" s="39">
        <f t="shared" si="19"/>
        <v>1032460</v>
      </c>
      <c r="J96" s="40">
        <f t="shared" si="13"/>
        <v>6466460</v>
      </c>
      <c r="K96" s="40">
        <f t="shared" si="14"/>
        <v>6466460</v>
      </c>
      <c r="L96" s="41">
        <v>3200000</v>
      </c>
      <c r="M96" s="41">
        <f t="shared" si="20"/>
        <v>608000</v>
      </c>
      <c r="N96" s="41">
        <f t="shared" si="15"/>
        <v>3808000</v>
      </c>
      <c r="O96" s="41">
        <f t="shared" si="16"/>
        <v>3808000</v>
      </c>
      <c r="P96" s="72">
        <f t="shared" si="17"/>
        <v>5137230</v>
      </c>
      <c r="Q96" s="22">
        <f t="shared" si="18"/>
        <v>5137230</v>
      </c>
    </row>
    <row r="97" spans="1:17" ht="63" hidden="1">
      <c r="A97" s="69" t="s">
        <v>190</v>
      </c>
      <c r="B97" s="34" t="s">
        <v>192</v>
      </c>
      <c r="C97" s="35" t="s">
        <v>118</v>
      </c>
      <c r="D97" s="35"/>
      <c r="E97" s="35">
        <v>8</v>
      </c>
      <c r="F97" s="24"/>
      <c r="G97" s="38"/>
      <c r="H97" s="39">
        <v>715000</v>
      </c>
      <c r="I97" s="39">
        <f t="shared" si="19"/>
        <v>135850</v>
      </c>
      <c r="J97" s="40">
        <f t="shared" si="13"/>
        <v>850850</v>
      </c>
      <c r="K97" s="40">
        <f t="shared" si="14"/>
        <v>6806800</v>
      </c>
      <c r="L97" s="41">
        <v>750000</v>
      </c>
      <c r="M97" s="41">
        <f t="shared" si="20"/>
        <v>142500</v>
      </c>
      <c r="N97" s="41">
        <f t="shared" si="15"/>
        <v>892500</v>
      </c>
      <c r="O97" s="41">
        <f t="shared" si="16"/>
        <v>7140000</v>
      </c>
      <c r="P97" s="72">
        <f t="shared" si="17"/>
        <v>871675</v>
      </c>
      <c r="Q97" s="22">
        <f t="shared" si="18"/>
        <v>6973400</v>
      </c>
    </row>
    <row r="98" spans="1:17" ht="31.5" hidden="1">
      <c r="A98" s="69" t="s">
        <v>190</v>
      </c>
      <c r="B98" s="34" t="s">
        <v>193</v>
      </c>
      <c r="C98" s="35" t="s">
        <v>118</v>
      </c>
      <c r="D98" s="35"/>
      <c r="E98" s="35">
        <v>2</v>
      </c>
      <c r="F98" s="24"/>
      <c r="G98" s="38"/>
      <c r="H98" s="39">
        <v>500500</v>
      </c>
      <c r="I98" s="39">
        <f t="shared" si="19"/>
        <v>95095</v>
      </c>
      <c r="J98" s="40">
        <f t="shared" si="13"/>
        <v>595595</v>
      </c>
      <c r="K98" s="40">
        <f t="shared" si="14"/>
        <v>1191190</v>
      </c>
      <c r="L98" s="41">
        <v>520000</v>
      </c>
      <c r="M98" s="41">
        <f t="shared" si="20"/>
        <v>98800</v>
      </c>
      <c r="N98" s="41">
        <f t="shared" si="15"/>
        <v>618800</v>
      </c>
      <c r="O98" s="41">
        <f t="shared" si="16"/>
        <v>1237600</v>
      </c>
      <c r="P98" s="72">
        <f t="shared" si="17"/>
        <v>607197.5</v>
      </c>
      <c r="Q98" s="22">
        <f t="shared" si="18"/>
        <v>1214395</v>
      </c>
    </row>
    <row r="99" spans="1:17" ht="63">
      <c r="A99" s="69" t="s">
        <v>194</v>
      </c>
      <c r="B99" s="34" t="s">
        <v>195</v>
      </c>
      <c r="C99" s="35" t="s">
        <v>37</v>
      </c>
      <c r="D99" s="35"/>
      <c r="E99" s="35">
        <v>5</v>
      </c>
      <c r="F99" s="24"/>
      <c r="G99" s="38"/>
      <c r="H99" s="39">
        <v>400000</v>
      </c>
      <c r="I99" s="39">
        <f t="shared" si="19"/>
        <v>76000</v>
      </c>
      <c r="J99" s="40">
        <f t="shared" si="13"/>
        <v>476000</v>
      </c>
      <c r="K99" s="40">
        <f t="shared" si="14"/>
        <v>2380000</v>
      </c>
      <c r="L99" s="41">
        <v>678300</v>
      </c>
      <c r="M99" s="41">
        <f t="shared" si="20"/>
        <v>128877</v>
      </c>
      <c r="N99" s="41">
        <f t="shared" si="15"/>
        <v>807177</v>
      </c>
      <c r="O99" s="41">
        <f t="shared" si="16"/>
        <v>4035885</v>
      </c>
      <c r="P99" s="72">
        <f t="shared" si="17"/>
        <v>641588.5</v>
      </c>
      <c r="Q99" s="22">
        <f t="shared" si="18"/>
        <v>3207942.5</v>
      </c>
    </row>
    <row r="100" spans="1:17" ht="63" hidden="1">
      <c r="A100" s="69" t="s">
        <v>196</v>
      </c>
      <c r="B100" s="34" t="s">
        <v>197</v>
      </c>
      <c r="C100" s="35" t="s">
        <v>37</v>
      </c>
      <c r="D100" s="35"/>
      <c r="E100" s="35">
        <v>1</v>
      </c>
      <c r="F100" s="24"/>
      <c r="G100" s="38"/>
      <c r="H100" s="39">
        <v>840000</v>
      </c>
      <c r="I100" s="39">
        <f t="shared" si="19"/>
        <v>159600</v>
      </c>
      <c r="J100" s="40">
        <f t="shared" si="13"/>
        <v>999600</v>
      </c>
      <c r="K100" s="40">
        <f t="shared" si="14"/>
        <v>999600</v>
      </c>
      <c r="L100" s="41">
        <v>800000</v>
      </c>
      <c r="M100" s="41">
        <f t="shared" si="20"/>
        <v>152000</v>
      </c>
      <c r="N100" s="41">
        <f t="shared" si="15"/>
        <v>952000</v>
      </c>
      <c r="O100" s="41">
        <f t="shared" si="16"/>
        <v>952000</v>
      </c>
      <c r="P100" s="72">
        <f t="shared" si="17"/>
        <v>975800</v>
      </c>
      <c r="Q100" s="22">
        <f t="shared" si="18"/>
        <v>975800</v>
      </c>
    </row>
    <row r="101" spans="1:17" ht="63" hidden="1">
      <c r="A101" s="69" t="s">
        <v>196</v>
      </c>
      <c r="B101" s="34" t="s">
        <v>198</v>
      </c>
      <c r="C101" s="35" t="s">
        <v>118</v>
      </c>
      <c r="D101" s="35"/>
      <c r="E101" s="35">
        <v>2</v>
      </c>
      <c r="F101" s="24"/>
      <c r="G101" s="38"/>
      <c r="H101" s="39">
        <v>526500</v>
      </c>
      <c r="I101" s="39">
        <f t="shared" si="19"/>
        <v>100035</v>
      </c>
      <c r="J101" s="40">
        <f t="shared" si="13"/>
        <v>626535</v>
      </c>
      <c r="K101" s="40">
        <f t="shared" si="14"/>
        <v>1253070</v>
      </c>
      <c r="L101" s="41">
        <v>607500</v>
      </c>
      <c r="M101" s="41">
        <f t="shared" si="20"/>
        <v>115425</v>
      </c>
      <c r="N101" s="41">
        <f t="shared" si="15"/>
        <v>722925</v>
      </c>
      <c r="O101" s="41">
        <f t="shared" si="16"/>
        <v>1445850</v>
      </c>
      <c r="P101" s="72">
        <f t="shared" si="17"/>
        <v>674730</v>
      </c>
      <c r="Q101" s="22">
        <f t="shared" si="18"/>
        <v>1349460</v>
      </c>
    </row>
    <row r="102" spans="1:17" ht="47.25" hidden="1">
      <c r="A102" s="69" t="s">
        <v>196</v>
      </c>
      <c r="B102" s="34" t="s">
        <v>199</v>
      </c>
      <c r="C102" s="35" t="s">
        <v>118</v>
      </c>
      <c r="D102" s="35"/>
      <c r="E102" s="35">
        <v>2</v>
      </c>
      <c r="F102" s="24"/>
      <c r="G102" s="38"/>
      <c r="H102" s="39">
        <v>526500</v>
      </c>
      <c r="I102" s="39">
        <f t="shared" si="19"/>
        <v>100035</v>
      </c>
      <c r="J102" s="40">
        <f t="shared" si="13"/>
        <v>626535</v>
      </c>
      <c r="K102" s="40">
        <f t="shared" si="14"/>
        <v>1253070</v>
      </c>
      <c r="L102" s="41">
        <v>800000</v>
      </c>
      <c r="M102" s="41">
        <f t="shared" si="20"/>
        <v>152000</v>
      </c>
      <c r="N102" s="41">
        <f t="shared" si="15"/>
        <v>952000</v>
      </c>
      <c r="O102" s="41">
        <f t="shared" si="16"/>
        <v>1904000</v>
      </c>
      <c r="P102" s="72">
        <f t="shared" si="17"/>
        <v>789267.5</v>
      </c>
      <c r="Q102" s="22">
        <f t="shared" si="18"/>
        <v>1578535</v>
      </c>
    </row>
    <row r="103" spans="1:17" ht="31.5" hidden="1">
      <c r="A103" s="69" t="s">
        <v>196</v>
      </c>
      <c r="B103" s="34" t="s">
        <v>200</v>
      </c>
      <c r="C103" s="35" t="s">
        <v>118</v>
      </c>
      <c r="D103" s="35"/>
      <c r="E103" s="35">
        <v>38</v>
      </c>
      <c r="F103" s="24"/>
      <c r="G103" s="38"/>
      <c r="H103" s="39">
        <v>25000</v>
      </c>
      <c r="I103" s="39">
        <f t="shared" si="19"/>
        <v>4750</v>
      </c>
      <c r="J103" s="40">
        <f t="shared" si="13"/>
        <v>29750</v>
      </c>
      <c r="K103" s="40">
        <f t="shared" si="14"/>
        <v>1130500</v>
      </c>
      <c r="L103" s="41">
        <v>39000</v>
      </c>
      <c r="M103" s="41">
        <f t="shared" si="20"/>
        <v>7410</v>
      </c>
      <c r="N103" s="41">
        <f t="shared" si="15"/>
        <v>46410</v>
      </c>
      <c r="O103" s="41">
        <f t="shared" si="16"/>
        <v>1763580</v>
      </c>
      <c r="P103" s="72">
        <f t="shared" si="17"/>
        <v>38080</v>
      </c>
      <c r="Q103" s="22">
        <f t="shared" si="18"/>
        <v>1447040</v>
      </c>
    </row>
    <row r="104" spans="1:17" ht="16.5" hidden="1">
      <c r="A104" s="69" t="s">
        <v>201</v>
      </c>
      <c r="B104" s="34" t="s">
        <v>202</v>
      </c>
      <c r="C104" s="35" t="s">
        <v>118</v>
      </c>
      <c r="D104" s="35"/>
      <c r="E104" s="35">
        <v>12</v>
      </c>
      <c r="F104" s="24"/>
      <c r="G104" s="38"/>
      <c r="H104" s="39">
        <v>11764.71</v>
      </c>
      <c r="I104" s="39">
        <f t="shared" si="19"/>
        <v>2235.2948999999999</v>
      </c>
      <c r="J104" s="40">
        <f t="shared" si="13"/>
        <v>14000.0049</v>
      </c>
      <c r="K104" s="40">
        <f t="shared" si="14"/>
        <v>168000.0588</v>
      </c>
      <c r="L104" s="41">
        <v>12500</v>
      </c>
      <c r="M104" s="41">
        <f t="shared" si="20"/>
        <v>2375</v>
      </c>
      <c r="N104" s="41">
        <f t="shared" si="15"/>
        <v>14875</v>
      </c>
      <c r="O104" s="41">
        <f t="shared" si="16"/>
        <v>178500</v>
      </c>
      <c r="P104" s="72">
        <f t="shared" si="17"/>
        <v>14437.50245</v>
      </c>
      <c r="Q104" s="22">
        <f t="shared" si="18"/>
        <v>173250.0294</v>
      </c>
    </row>
    <row r="105" spans="1:17" ht="63">
      <c r="A105" s="69" t="s">
        <v>203</v>
      </c>
      <c r="B105" s="34" t="s">
        <v>204</v>
      </c>
      <c r="C105" s="35" t="s">
        <v>118</v>
      </c>
      <c r="D105" s="35"/>
      <c r="E105" s="35">
        <v>200</v>
      </c>
      <c r="F105" s="24"/>
      <c r="G105" s="38"/>
      <c r="H105" s="39">
        <v>14000</v>
      </c>
      <c r="I105" s="39">
        <f t="shared" si="19"/>
        <v>2660</v>
      </c>
      <c r="J105" s="40">
        <f t="shared" si="13"/>
        <v>16660</v>
      </c>
      <c r="K105" s="40">
        <f t="shared" si="14"/>
        <v>3332000</v>
      </c>
      <c r="L105" s="41">
        <v>16000</v>
      </c>
      <c r="M105" s="41">
        <f t="shared" si="20"/>
        <v>3040</v>
      </c>
      <c r="N105" s="41">
        <f t="shared" si="15"/>
        <v>19040</v>
      </c>
      <c r="O105" s="41">
        <f t="shared" si="16"/>
        <v>3808000</v>
      </c>
      <c r="P105" s="72">
        <f t="shared" si="17"/>
        <v>17850</v>
      </c>
      <c r="Q105" s="22">
        <f t="shared" si="18"/>
        <v>3570000</v>
      </c>
    </row>
    <row r="106" spans="1:17" ht="63" hidden="1">
      <c r="A106" s="69" t="s">
        <v>205</v>
      </c>
      <c r="B106" s="34" t="s">
        <v>206</v>
      </c>
      <c r="C106" s="35" t="s">
        <v>118</v>
      </c>
      <c r="D106" s="35"/>
      <c r="E106" s="35">
        <v>1</v>
      </c>
      <c r="F106" s="24"/>
      <c r="G106" s="38"/>
      <c r="H106" s="39">
        <v>2000000</v>
      </c>
      <c r="I106" s="39">
        <f t="shared" si="19"/>
        <v>380000</v>
      </c>
      <c r="J106" s="40">
        <f t="shared" si="13"/>
        <v>2380000</v>
      </c>
      <c r="K106" s="40">
        <f t="shared" si="14"/>
        <v>2380000</v>
      </c>
      <c r="L106" s="41">
        <v>1000000</v>
      </c>
      <c r="M106" s="41">
        <f t="shared" si="20"/>
        <v>190000</v>
      </c>
      <c r="N106" s="41">
        <f t="shared" si="15"/>
        <v>1190000</v>
      </c>
      <c r="O106" s="41">
        <f t="shared" si="16"/>
        <v>1190000</v>
      </c>
      <c r="P106" s="72">
        <f t="shared" si="17"/>
        <v>1785000</v>
      </c>
      <c r="Q106" s="22">
        <f t="shared" si="18"/>
        <v>1785000</v>
      </c>
    </row>
    <row r="107" spans="1:17" ht="47.25" hidden="1">
      <c r="A107" s="69" t="s">
        <v>207</v>
      </c>
      <c r="B107" s="34" t="s">
        <v>208</v>
      </c>
      <c r="C107" s="35" t="s">
        <v>118</v>
      </c>
      <c r="D107" s="35"/>
      <c r="E107" s="35">
        <v>2</v>
      </c>
      <c r="F107" s="24"/>
      <c r="G107" s="38"/>
      <c r="H107" s="39">
        <v>284000</v>
      </c>
      <c r="I107" s="39">
        <f t="shared" si="19"/>
        <v>53960</v>
      </c>
      <c r="J107" s="40">
        <f t="shared" si="13"/>
        <v>337960</v>
      </c>
      <c r="K107" s="40">
        <f t="shared" si="14"/>
        <v>675920</v>
      </c>
      <c r="L107" s="41">
        <v>282750</v>
      </c>
      <c r="M107" s="41">
        <f t="shared" si="20"/>
        <v>53722.5</v>
      </c>
      <c r="N107" s="41">
        <f t="shared" si="15"/>
        <v>336472.5</v>
      </c>
      <c r="O107" s="41">
        <f t="shared" si="16"/>
        <v>672945</v>
      </c>
      <c r="P107" s="72">
        <f t="shared" si="17"/>
        <v>337216.25</v>
      </c>
      <c r="Q107" s="22">
        <f t="shared" si="18"/>
        <v>674432.5</v>
      </c>
    </row>
    <row r="108" spans="1:17" ht="16.5" hidden="1">
      <c r="A108" s="69" t="s">
        <v>209</v>
      </c>
      <c r="B108" s="34" t="s">
        <v>210</v>
      </c>
      <c r="C108" s="35" t="s">
        <v>37</v>
      </c>
      <c r="D108" s="35"/>
      <c r="E108" s="35">
        <v>4</v>
      </c>
      <c r="F108" s="24"/>
      <c r="G108" s="38"/>
      <c r="H108" s="39">
        <v>163865.54999999999</v>
      </c>
      <c r="I108" s="39">
        <f t="shared" si="19"/>
        <v>31134.4545</v>
      </c>
      <c r="J108" s="40">
        <f t="shared" si="13"/>
        <v>195000.00449999998</v>
      </c>
      <c r="K108" s="40">
        <f t="shared" si="14"/>
        <v>780000.01799999992</v>
      </c>
      <c r="L108" s="41">
        <v>380000</v>
      </c>
      <c r="M108" s="41">
        <f t="shared" si="20"/>
        <v>72200</v>
      </c>
      <c r="N108" s="41">
        <f t="shared" si="15"/>
        <v>452200</v>
      </c>
      <c r="O108" s="41">
        <f t="shared" si="16"/>
        <v>1808800</v>
      </c>
      <c r="P108" s="72">
        <f t="shared" si="17"/>
        <v>323600.00225000002</v>
      </c>
      <c r="Q108" s="22">
        <f t="shared" si="18"/>
        <v>1294400.0090000001</v>
      </c>
    </row>
    <row r="109" spans="1:17" ht="31.5" hidden="1">
      <c r="A109" s="69" t="s">
        <v>211</v>
      </c>
      <c r="B109" s="34" t="s">
        <v>212</v>
      </c>
      <c r="C109" s="35" t="s">
        <v>37</v>
      </c>
      <c r="D109" s="35"/>
      <c r="E109" s="35">
        <v>1</v>
      </c>
      <c r="F109" s="24"/>
      <c r="G109" s="38"/>
      <c r="H109" s="39">
        <v>623619</v>
      </c>
      <c r="I109" s="39">
        <f t="shared" si="19"/>
        <v>118487.61</v>
      </c>
      <c r="J109" s="40">
        <f t="shared" si="13"/>
        <v>742106.61</v>
      </c>
      <c r="K109" s="40">
        <f t="shared" si="14"/>
        <v>742106.61</v>
      </c>
      <c r="L109" s="41">
        <v>866619</v>
      </c>
      <c r="M109" s="41">
        <f t="shared" si="20"/>
        <v>164657.61000000002</v>
      </c>
      <c r="N109" s="41">
        <f t="shared" si="15"/>
        <v>1031276.61</v>
      </c>
      <c r="O109" s="41">
        <f t="shared" si="16"/>
        <v>1031276.61</v>
      </c>
      <c r="P109" s="72">
        <f t="shared" si="17"/>
        <v>886691.61</v>
      </c>
      <c r="Q109" s="22">
        <f t="shared" si="18"/>
        <v>886691.61</v>
      </c>
    </row>
    <row r="110" spans="1:17" ht="16.5" hidden="1">
      <c r="A110" s="69" t="s">
        <v>213</v>
      </c>
      <c r="B110" s="34" t="s">
        <v>214</v>
      </c>
      <c r="C110" s="35" t="s">
        <v>37</v>
      </c>
      <c r="D110" s="35"/>
      <c r="E110" s="35">
        <v>1</v>
      </c>
      <c r="F110" s="24"/>
      <c r="G110" s="38"/>
      <c r="H110" s="39">
        <v>675000</v>
      </c>
      <c r="I110" s="39">
        <f t="shared" si="19"/>
        <v>128250</v>
      </c>
      <c r="J110" s="40">
        <f t="shared" si="13"/>
        <v>803250</v>
      </c>
      <c r="K110" s="40">
        <f t="shared" si="14"/>
        <v>803250</v>
      </c>
      <c r="L110" s="41">
        <v>729411.76</v>
      </c>
      <c r="M110" s="41">
        <f t="shared" si="20"/>
        <v>138588.23440000002</v>
      </c>
      <c r="N110" s="41">
        <f t="shared" si="15"/>
        <v>867999.99439999997</v>
      </c>
      <c r="O110" s="41">
        <f t="shared" si="16"/>
        <v>867999.99439999997</v>
      </c>
      <c r="P110" s="72">
        <f t="shared" si="17"/>
        <v>835624.99719999998</v>
      </c>
      <c r="Q110" s="22">
        <f t="shared" si="18"/>
        <v>835624.99719999998</v>
      </c>
    </row>
    <row r="111" spans="1:17" ht="31.5" hidden="1">
      <c r="A111" s="69" t="s">
        <v>215</v>
      </c>
      <c r="B111" s="34" t="s">
        <v>216</v>
      </c>
      <c r="C111" s="35" t="s">
        <v>37</v>
      </c>
      <c r="D111" s="35"/>
      <c r="E111" s="35">
        <v>1</v>
      </c>
      <c r="F111" s="24"/>
      <c r="G111" s="38"/>
      <c r="H111" s="39">
        <v>243613.45</v>
      </c>
      <c r="I111" s="39">
        <f t="shared" si="19"/>
        <v>46286.555500000002</v>
      </c>
      <c r="J111" s="40">
        <f t="shared" si="13"/>
        <v>289900.00550000003</v>
      </c>
      <c r="K111" s="40">
        <f t="shared" si="14"/>
        <v>289900.00550000003</v>
      </c>
      <c r="L111" s="41">
        <v>201596.64</v>
      </c>
      <c r="M111" s="41">
        <f t="shared" si="20"/>
        <v>38303.361600000004</v>
      </c>
      <c r="N111" s="41">
        <f t="shared" si="15"/>
        <v>239900.00160000002</v>
      </c>
      <c r="O111" s="41">
        <f t="shared" si="16"/>
        <v>239900.00160000002</v>
      </c>
      <c r="P111" s="72">
        <f t="shared" si="17"/>
        <v>264900.00355000002</v>
      </c>
      <c r="Q111" s="22">
        <f t="shared" si="18"/>
        <v>264900.00355000002</v>
      </c>
    </row>
    <row r="112" spans="1:17" ht="31.5" hidden="1">
      <c r="A112" s="69" t="s">
        <v>190</v>
      </c>
      <c r="B112" s="34" t="s">
        <v>217</v>
      </c>
      <c r="C112" s="35" t="s">
        <v>37</v>
      </c>
      <c r="D112" s="35"/>
      <c r="E112" s="35">
        <v>1</v>
      </c>
      <c r="F112" s="24"/>
      <c r="G112" s="38"/>
      <c r="H112" s="39">
        <v>739495</v>
      </c>
      <c r="I112" s="39">
        <f t="shared" si="19"/>
        <v>140504.04999999999</v>
      </c>
      <c r="J112" s="40">
        <f t="shared" si="13"/>
        <v>879999.05</v>
      </c>
      <c r="K112" s="40">
        <f t="shared" si="14"/>
        <v>879999.05</v>
      </c>
      <c r="L112" s="41">
        <v>739522.69</v>
      </c>
      <c r="M112" s="41">
        <f t="shared" si="20"/>
        <v>140509.31109999999</v>
      </c>
      <c r="N112" s="41">
        <f t="shared" si="15"/>
        <v>880032.00109999999</v>
      </c>
      <c r="O112" s="41">
        <f t="shared" si="16"/>
        <v>880032.00109999999</v>
      </c>
      <c r="P112" s="72">
        <f t="shared" si="17"/>
        <v>880015.52555000002</v>
      </c>
      <c r="Q112" s="22">
        <f t="shared" si="18"/>
        <v>880015.52555000002</v>
      </c>
    </row>
    <row r="113" spans="1:17" ht="31.5" hidden="1">
      <c r="A113" s="69" t="s">
        <v>190</v>
      </c>
      <c r="B113" s="34" t="s">
        <v>218</v>
      </c>
      <c r="C113" s="35" t="s">
        <v>37</v>
      </c>
      <c r="D113" s="35"/>
      <c r="E113" s="35">
        <v>1</v>
      </c>
      <c r="F113" s="24"/>
      <c r="G113" s="38"/>
      <c r="H113" s="39">
        <v>817647</v>
      </c>
      <c r="I113" s="39">
        <f t="shared" si="19"/>
        <v>155352.93</v>
      </c>
      <c r="J113" s="40">
        <f t="shared" si="13"/>
        <v>972999.92999999993</v>
      </c>
      <c r="K113" s="40">
        <f t="shared" si="14"/>
        <v>972999.92999999993</v>
      </c>
      <c r="L113" s="41">
        <v>860504</v>
      </c>
      <c r="M113" s="41">
        <f t="shared" si="20"/>
        <v>163495.76</v>
      </c>
      <c r="N113" s="41">
        <f t="shared" si="15"/>
        <v>1023999.76</v>
      </c>
      <c r="O113" s="41">
        <f t="shared" si="16"/>
        <v>1023999.76</v>
      </c>
      <c r="P113" s="72">
        <f t="shared" si="17"/>
        <v>998499.84499999997</v>
      </c>
      <c r="Q113" s="22">
        <f t="shared" si="18"/>
        <v>998499.84499999997</v>
      </c>
    </row>
    <row r="114" spans="1:17" ht="15.75" hidden="1">
      <c r="A114" s="81" t="s">
        <v>219</v>
      </c>
      <c r="B114" s="82"/>
      <c r="C114" s="82"/>
      <c r="D114" s="82"/>
      <c r="E114" s="83"/>
      <c r="F114" s="73">
        <f t="shared" ref="F114:P114" si="21">+SUM(F4:F113)</f>
        <v>48100000</v>
      </c>
      <c r="G114" s="73">
        <f t="shared" si="21"/>
        <v>214765000</v>
      </c>
      <c r="H114" s="71">
        <f t="shared" si="21"/>
        <v>32668922.710000001</v>
      </c>
      <c r="I114" s="71">
        <f t="shared" si="21"/>
        <v>6194379.3148999996</v>
      </c>
      <c r="J114" s="71">
        <f t="shared" si="21"/>
        <v>38863302.024900004</v>
      </c>
      <c r="K114" s="71">
        <f t="shared" si="21"/>
        <v>147350913.97230005</v>
      </c>
      <c r="L114" s="71">
        <f t="shared" si="21"/>
        <v>29503112.090000004</v>
      </c>
      <c r="M114" s="71">
        <f t="shared" si="21"/>
        <v>5595323.0171000008</v>
      </c>
      <c r="N114" s="71">
        <f t="shared" si="21"/>
        <v>35098435.107099995</v>
      </c>
      <c r="O114" s="71">
        <f t="shared" si="21"/>
        <v>140218906.8071</v>
      </c>
      <c r="P114" s="71">
        <f t="shared" si="21"/>
        <v>85080868.56599997</v>
      </c>
      <c r="Q114" s="33">
        <f>SUM(Q4:Q113)</f>
        <v>358549910.38970006</v>
      </c>
    </row>
  </sheetData>
  <autoFilter ref="A3:Q114" xr:uid="{414A6DE5-4316-3945-85D9-028D7FB07A6F}">
    <filterColumn colId="0">
      <filters>
        <filter val="Refrigerio"/>
        <filter val="Refrigerio Afro"/>
        <filter val="Refrigerio Indígenas"/>
        <filter val="Refrigerio Indígenas Sencillo"/>
        <filter val="Refrigerio sencillo"/>
        <filter val="Tarima"/>
      </filters>
    </filterColumn>
  </autoFilter>
  <mergeCells count="7">
    <mergeCell ref="A114:E114"/>
    <mergeCell ref="C1:Q1"/>
    <mergeCell ref="C2:E2"/>
    <mergeCell ref="F2:G2"/>
    <mergeCell ref="H2:K2"/>
    <mergeCell ref="L2:O2"/>
    <mergeCell ref="P2:Q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E749-13A6-49CB-B61A-1DCB14E2969D}">
  <dimension ref="A1:O120"/>
  <sheetViews>
    <sheetView topLeftCell="E103" zoomScale="85" zoomScaleNormal="85" workbookViewId="0">
      <selection activeCell="M121" sqref="M121"/>
    </sheetView>
  </sheetViews>
  <sheetFormatPr defaultColWidth="10.85546875" defaultRowHeight="12.75"/>
  <cols>
    <col min="1" max="1" width="13.28515625" style="1" bestFit="1" customWidth="1"/>
    <col min="2" max="2" width="20.85546875" style="1" customWidth="1"/>
    <col min="3" max="3" width="25.42578125" style="1" customWidth="1"/>
    <col min="4" max="4" width="25.42578125" style="42" customWidth="1"/>
    <col min="5" max="5" width="11.7109375" style="7" customWidth="1"/>
    <col min="6" max="6" width="57.85546875" style="56" customWidth="1"/>
    <col min="7" max="7" width="10.42578125" style="42" customWidth="1"/>
    <col min="8" max="8" width="22" style="42" customWidth="1"/>
    <col min="9" max="9" width="12.7109375" style="43" customWidth="1"/>
    <col min="10" max="10" width="16.42578125" style="44" customWidth="1"/>
    <col min="11" max="12" width="14.42578125" style="44" customWidth="1"/>
    <col min="13" max="13" width="21.42578125" style="44" customWidth="1"/>
    <col min="14" max="14" width="10.85546875" style="49"/>
    <col min="15" max="15" width="12.85546875" style="49" bestFit="1" customWidth="1"/>
    <col min="16" max="16384" width="10.85546875" style="49"/>
  </cols>
  <sheetData>
    <row r="1" spans="1:13" ht="13.5" thickBot="1"/>
    <row r="2" spans="1:13" ht="27" customHeight="1" thickBot="1">
      <c r="A2" s="90" t="s">
        <v>220</v>
      </c>
      <c r="B2" s="91"/>
      <c r="C2" s="91"/>
      <c r="D2" s="91"/>
      <c r="E2" s="91"/>
      <c r="F2" s="91"/>
      <c r="G2" s="91"/>
      <c r="H2" s="91"/>
      <c r="I2" s="91"/>
      <c r="J2" s="91"/>
      <c r="K2" s="91"/>
      <c r="L2" s="91"/>
      <c r="M2" s="92"/>
    </row>
    <row r="3" spans="1:13" ht="13.5" thickBot="1">
      <c r="A3" s="2"/>
      <c r="B3" s="2"/>
      <c r="C3" s="2"/>
      <c r="D3" s="45"/>
      <c r="E3" s="59"/>
      <c r="F3" s="57"/>
      <c r="G3" s="45"/>
      <c r="H3" s="45"/>
      <c r="I3" s="46"/>
      <c r="J3" s="47"/>
      <c r="K3" s="47"/>
      <c r="L3" s="47"/>
      <c r="M3" s="47"/>
    </row>
    <row r="4" spans="1:13" ht="12.75" customHeight="1">
      <c r="A4" s="17" t="s">
        <v>221</v>
      </c>
      <c r="B4" s="93" t="s">
        <v>222</v>
      </c>
      <c r="C4" s="94"/>
      <c r="D4" s="94"/>
      <c r="E4" s="94"/>
      <c r="F4" s="94"/>
      <c r="G4" s="94"/>
      <c r="H4" s="94"/>
      <c r="I4" s="94"/>
      <c r="J4" s="94"/>
      <c r="K4" s="94"/>
      <c r="L4" s="94"/>
      <c r="M4" s="95"/>
    </row>
    <row r="5" spans="1:13" ht="15" customHeight="1">
      <c r="A5" s="18"/>
      <c r="B5" s="96"/>
      <c r="C5" s="97"/>
      <c r="D5" s="97"/>
      <c r="E5" s="97"/>
      <c r="F5" s="97"/>
      <c r="G5" s="97"/>
      <c r="H5" s="97"/>
      <c r="I5" s="97"/>
      <c r="J5" s="97"/>
      <c r="K5" s="97"/>
      <c r="L5" s="97"/>
      <c r="M5" s="98"/>
    </row>
    <row r="6" spans="1:13" ht="15" customHeight="1">
      <c r="A6" s="18"/>
      <c r="B6" s="96"/>
      <c r="C6" s="97"/>
      <c r="D6" s="97"/>
      <c r="E6" s="97"/>
      <c r="F6" s="97"/>
      <c r="G6" s="97"/>
      <c r="H6" s="97"/>
      <c r="I6" s="97"/>
      <c r="J6" s="97"/>
      <c r="K6" s="97"/>
      <c r="L6" s="97"/>
      <c r="M6" s="98"/>
    </row>
    <row r="7" spans="1:13" ht="15" customHeight="1" thickBot="1">
      <c r="A7" s="19"/>
      <c r="B7" s="99"/>
      <c r="C7" s="100"/>
      <c r="D7" s="100"/>
      <c r="E7" s="100"/>
      <c r="F7" s="100"/>
      <c r="G7" s="100"/>
      <c r="H7" s="100"/>
      <c r="I7" s="100"/>
      <c r="J7" s="100"/>
      <c r="K7" s="100"/>
      <c r="L7" s="100"/>
      <c r="M7" s="101"/>
    </row>
    <row r="9" spans="1:13" ht="38.25">
      <c r="A9" s="3" t="s">
        <v>223</v>
      </c>
      <c r="B9" s="3" t="s">
        <v>224</v>
      </c>
      <c r="C9" s="3" t="s">
        <v>225</v>
      </c>
      <c r="D9" s="3" t="s">
        <v>226</v>
      </c>
      <c r="E9" s="3" t="s">
        <v>227</v>
      </c>
      <c r="F9" s="3" t="s">
        <v>228</v>
      </c>
      <c r="G9" s="3" t="s">
        <v>229</v>
      </c>
      <c r="H9" s="3" t="s">
        <v>230</v>
      </c>
      <c r="I9" s="3" t="s">
        <v>231</v>
      </c>
      <c r="J9" s="4" t="s">
        <v>232</v>
      </c>
      <c r="K9" s="4" t="s">
        <v>13</v>
      </c>
      <c r="L9" s="4" t="s">
        <v>14</v>
      </c>
      <c r="M9" s="4" t="s">
        <v>12</v>
      </c>
    </row>
    <row r="10" spans="1:13" ht="97.5" customHeight="1">
      <c r="A10" s="5">
        <v>1</v>
      </c>
      <c r="B10" s="53" t="s">
        <v>233</v>
      </c>
      <c r="C10" s="5" t="s">
        <v>234</v>
      </c>
      <c r="D10" s="64" t="s">
        <v>18</v>
      </c>
      <c r="E10" s="5">
        <v>84111500</v>
      </c>
      <c r="F10" s="52" t="s">
        <v>19</v>
      </c>
      <c r="G10" s="53" t="s">
        <v>20</v>
      </c>
      <c r="H10" s="53">
        <v>2</v>
      </c>
      <c r="I10" s="53">
        <v>1</v>
      </c>
      <c r="J10" s="48">
        <v>4100840.3361344538</v>
      </c>
      <c r="K10" s="48">
        <f>+J10*19%</f>
        <v>779159.66386554623</v>
      </c>
      <c r="L10" s="48">
        <f>+J10+K10</f>
        <v>4880000</v>
      </c>
      <c r="M10" s="48">
        <f>+L10*I10*H10</f>
        <v>9760000</v>
      </c>
    </row>
    <row r="11" spans="1:13" ht="63.75" customHeight="1">
      <c r="A11" s="5">
        <v>2</v>
      </c>
      <c r="B11" s="53" t="s">
        <v>233</v>
      </c>
      <c r="C11" s="5" t="s">
        <v>234</v>
      </c>
      <c r="D11" s="64" t="s">
        <v>21</v>
      </c>
      <c r="E11" s="5">
        <v>80101600</v>
      </c>
      <c r="F11" s="52" t="s">
        <v>22</v>
      </c>
      <c r="G11" s="53" t="s">
        <v>20</v>
      </c>
      <c r="H11" s="53">
        <v>4</v>
      </c>
      <c r="I11" s="53">
        <v>1</v>
      </c>
      <c r="J11" s="48">
        <v>4453781.5126050422</v>
      </c>
      <c r="K11" s="48">
        <f t="shared" ref="K11:K56" si="0">+J11*19%</f>
        <v>846218.48739495804</v>
      </c>
      <c r="L11" s="48">
        <f t="shared" ref="L11:L74" si="1">+J11+K11</f>
        <v>5300000</v>
      </c>
      <c r="M11" s="48">
        <f t="shared" ref="M11:M56" si="2">+L11*I11*H11</f>
        <v>21200000</v>
      </c>
    </row>
    <row r="12" spans="1:13" ht="63.75">
      <c r="A12" s="5">
        <v>3</v>
      </c>
      <c r="B12" s="53" t="s">
        <v>233</v>
      </c>
      <c r="C12" s="5" t="s">
        <v>234</v>
      </c>
      <c r="D12" s="64" t="s">
        <v>23</v>
      </c>
      <c r="E12" s="5">
        <v>82141500</v>
      </c>
      <c r="F12" s="52" t="s">
        <v>24</v>
      </c>
      <c r="G12" s="53" t="s">
        <v>20</v>
      </c>
      <c r="H12" s="53">
        <v>4</v>
      </c>
      <c r="I12" s="53">
        <v>1</v>
      </c>
      <c r="J12" s="48">
        <v>2100840.3361344538</v>
      </c>
      <c r="K12" s="48">
        <f t="shared" si="0"/>
        <v>399159.66386554623</v>
      </c>
      <c r="L12" s="48">
        <f t="shared" si="1"/>
        <v>2500000</v>
      </c>
      <c r="M12" s="48">
        <f t="shared" si="2"/>
        <v>10000000</v>
      </c>
    </row>
    <row r="13" spans="1:13" ht="51">
      <c r="A13" s="5">
        <v>4</v>
      </c>
      <c r="B13" s="53" t="s">
        <v>233</v>
      </c>
      <c r="C13" s="5" t="s">
        <v>234</v>
      </c>
      <c r="D13" s="64" t="s">
        <v>25</v>
      </c>
      <c r="E13" s="5">
        <v>82131600</v>
      </c>
      <c r="F13" s="52" t="s">
        <v>26</v>
      </c>
      <c r="G13" s="53" t="s">
        <v>20</v>
      </c>
      <c r="H13" s="53">
        <v>4</v>
      </c>
      <c r="I13" s="53">
        <v>1</v>
      </c>
      <c r="J13" s="48">
        <v>4075630.2521008407</v>
      </c>
      <c r="K13" s="48">
        <f t="shared" si="0"/>
        <v>774369.74789915979</v>
      </c>
      <c r="L13" s="48">
        <f t="shared" si="1"/>
        <v>4850000</v>
      </c>
      <c r="M13" s="48">
        <f t="shared" si="2"/>
        <v>19400000</v>
      </c>
    </row>
    <row r="14" spans="1:13" ht="38.25">
      <c r="A14" s="5">
        <v>5</v>
      </c>
      <c r="B14" s="53" t="s">
        <v>235</v>
      </c>
      <c r="C14" s="5" t="s">
        <v>234</v>
      </c>
      <c r="D14" s="64" t="s">
        <v>27</v>
      </c>
      <c r="E14" s="5">
        <v>80111600</v>
      </c>
      <c r="F14" s="52" t="s">
        <v>28</v>
      </c>
      <c r="G14" s="53" t="s">
        <v>29</v>
      </c>
      <c r="H14" s="53">
        <v>2</v>
      </c>
      <c r="I14" s="53">
        <v>4</v>
      </c>
      <c r="J14" s="48">
        <v>67226.890756302528</v>
      </c>
      <c r="K14" s="48">
        <f t="shared" si="0"/>
        <v>12773.10924369748</v>
      </c>
      <c r="L14" s="48">
        <f t="shared" si="1"/>
        <v>80000</v>
      </c>
      <c r="M14" s="48">
        <f t="shared" si="2"/>
        <v>640000</v>
      </c>
    </row>
    <row r="15" spans="1:13" ht="38.25">
      <c r="A15" s="5">
        <v>6</v>
      </c>
      <c r="B15" s="53" t="s">
        <v>235</v>
      </c>
      <c r="C15" s="5" t="s">
        <v>234</v>
      </c>
      <c r="D15" s="64" t="s">
        <v>27</v>
      </c>
      <c r="E15" s="5">
        <v>80111600</v>
      </c>
      <c r="F15" s="52" t="s">
        <v>30</v>
      </c>
      <c r="G15" s="53" t="s">
        <v>29</v>
      </c>
      <c r="H15" s="53">
        <v>3</v>
      </c>
      <c r="I15" s="53">
        <v>1</v>
      </c>
      <c r="J15" s="48">
        <v>67226.890756302528</v>
      </c>
      <c r="K15" s="48">
        <f t="shared" si="0"/>
        <v>12773.10924369748</v>
      </c>
      <c r="L15" s="48">
        <f t="shared" si="1"/>
        <v>80000</v>
      </c>
      <c r="M15" s="48">
        <f t="shared" si="2"/>
        <v>240000</v>
      </c>
    </row>
    <row r="16" spans="1:13" ht="38.25">
      <c r="A16" s="5">
        <v>7</v>
      </c>
      <c r="B16" s="53" t="s">
        <v>235</v>
      </c>
      <c r="C16" s="5" t="s">
        <v>234</v>
      </c>
      <c r="D16" s="64" t="s">
        <v>27</v>
      </c>
      <c r="E16" s="5">
        <v>80111600</v>
      </c>
      <c r="F16" s="52" t="s">
        <v>31</v>
      </c>
      <c r="G16" s="53" t="s">
        <v>29</v>
      </c>
      <c r="H16" s="53">
        <v>8</v>
      </c>
      <c r="I16" s="53">
        <v>2</v>
      </c>
      <c r="J16" s="48">
        <v>67226.890756302528</v>
      </c>
      <c r="K16" s="48">
        <f t="shared" si="0"/>
        <v>12773.10924369748</v>
      </c>
      <c r="L16" s="48">
        <f t="shared" si="1"/>
        <v>80000</v>
      </c>
      <c r="M16" s="48">
        <f t="shared" si="2"/>
        <v>1280000</v>
      </c>
    </row>
    <row r="17" spans="1:13" ht="38.25">
      <c r="A17" s="5">
        <v>8</v>
      </c>
      <c r="B17" s="53" t="s">
        <v>235</v>
      </c>
      <c r="C17" s="5" t="s">
        <v>234</v>
      </c>
      <c r="D17" s="64" t="s">
        <v>27</v>
      </c>
      <c r="E17" s="5">
        <v>80111600</v>
      </c>
      <c r="F17" s="52" t="s">
        <v>32</v>
      </c>
      <c r="G17" s="53" t="s">
        <v>29</v>
      </c>
      <c r="H17" s="53">
        <v>15</v>
      </c>
      <c r="I17" s="53">
        <v>1</v>
      </c>
      <c r="J17" s="48">
        <v>67226.890756302528</v>
      </c>
      <c r="K17" s="48">
        <f t="shared" si="0"/>
        <v>12773.10924369748</v>
      </c>
      <c r="L17" s="48">
        <f t="shared" si="1"/>
        <v>80000</v>
      </c>
      <c r="M17" s="48">
        <f t="shared" si="2"/>
        <v>1200000</v>
      </c>
    </row>
    <row r="18" spans="1:13" ht="38.25">
      <c r="A18" s="5">
        <v>9</v>
      </c>
      <c r="B18" s="53" t="s">
        <v>235</v>
      </c>
      <c r="C18" s="5" t="s">
        <v>234</v>
      </c>
      <c r="D18" s="64" t="s">
        <v>27</v>
      </c>
      <c r="E18" s="5">
        <v>80111600</v>
      </c>
      <c r="F18" s="52" t="s">
        <v>33</v>
      </c>
      <c r="G18" s="53" t="s">
        <v>29</v>
      </c>
      <c r="H18" s="53">
        <v>1</v>
      </c>
      <c r="I18" s="53">
        <v>1</v>
      </c>
      <c r="J18" s="48">
        <v>67226.890756302528</v>
      </c>
      <c r="K18" s="48">
        <f t="shared" si="0"/>
        <v>12773.10924369748</v>
      </c>
      <c r="L18" s="48">
        <f t="shared" si="1"/>
        <v>80000</v>
      </c>
      <c r="M18" s="48">
        <f t="shared" si="2"/>
        <v>80000</v>
      </c>
    </row>
    <row r="19" spans="1:13" ht="38.25">
      <c r="A19" s="5">
        <v>10</v>
      </c>
      <c r="B19" s="53" t="s">
        <v>235</v>
      </c>
      <c r="C19" s="5" t="s">
        <v>234</v>
      </c>
      <c r="D19" s="64" t="s">
        <v>34</v>
      </c>
      <c r="E19" s="5">
        <v>80111600</v>
      </c>
      <c r="F19" s="52" t="s">
        <v>35</v>
      </c>
      <c r="G19" s="53" t="s">
        <v>20</v>
      </c>
      <c r="H19" s="53">
        <v>3</v>
      </c>
      <c r="I19" s="53">
        <v>1</v>
      </c>
      <c r="J19" s="48">
        <v>1092436.9747899161</v>
      </c>
      <c r="K19" s="48">
        <f t="shared" si="0"/>
        <v>207563.02521008404</v>
      </c>
      <c r="L19" s="48">
        <f t="shared" si="1"/>
        <v>1300000</v>
      </c>
      <c r="M19" s="48">
        <f t="shared" si="2"/>
        <v>3900000</v>
      </c>
    </row>
    <row r="20" spans="1:13" ht="38.25">
      <c r="A20" s="5">
        <v>11</v>
      </c>
      <c r="B20" s="53" t="s">
        <v>235</v>
      </c>
      <c r="C20" s="5" t="s">
        <v>234</v>
      </c>
      <c r="D20" s="64" t="s">
        <v>34</v>
      </c>
      <c r="E20" s="5">
        <v>80111600</v>
      </c>
      <c r="F20" s="52" t="s">
        <v>36</v>
      </c>
      <c r="G20" s="53" t="s">
        <v>37</v>
      </c>
      <c r="H20" s="53">
        <v>4</v>
      </c>
      <c r="I20" s="53">
        <v>3</v>
      </c>
      <c r="J20" s="48">
        <v>1092436.9747899161</v>
      </c>
      <c r="K20" s="48">
        <f t="shared" si="0"/>
        <v>207563.02521008404</v>
      </c>
      <c r="L20" s="48">
        <f t="shared" si="1"/>
        <v>1300000</v>
      </c>
      <c r="M20" s="48">
        <f t="shared" si="2"/>
        <v>15600000</v>
      </c>
    </row>
    <row r="21" spans="1:13" ht="38.25">
      <c r="A21" s="5">
        <v>12</v>
      </c>
      <c r="B21" s="53" t="s">
        <v>235</v>
      </c>
      <c r="C21" s="5" t="s">
        <v>234</v>
      </c>
      <c r="D21" s="64" t="s">
        <v>34</v>
      </c>
      <c r="E21" s="5">
        <v>80111600</v>
      </c>
      <c r="F21" s="52" t="s">
        <v>38</v>
      </c>
      <c r="G21" s="53" t="s">
        <v>37</v>
      </c>
      <c r="H21" s="53">
        <v>2</v>
      </c>
      <c r="I21" s="53">
        <v>1</v>
      </c>
      <c r="J21" s="48">
        <v>1092436.9747899161</v>
      </c>
      <c r="K21" s="48">
        <f t="shared" si="0"/>
        <v>207563.02521008404</v>
      </c>
      <c r="L21" s="48">
        <f t="shared" si="1"/>
        <v>1300000</v>
      </c>
      <c r="M21" s="48">
        <f t="shared" si="2"/>
        <v>2600000</v>
      </c>
    </row>
    <row r="22" spans="1:13" ht="51">
      <c r="A22" s="5">
        <v>13</v>
      </c>
      <c r="B22" s="53" t="s">
        <v>235</v>
      </c>
      <c r="C22" s="5" t="s">
        <v>234</v>
      </c>
      <c r="D22" s="64" t="s">
        <v>39</v>
      </c>
      <c r="E22" s="5">
        <v>80111600</v>
      </c>
      <c r="F22" s="52" t="s">
        <v>40</v>
      </c>
      <c r="G22" s="53" t="s">
        <v>37</v>
      </c>
      <c r="H22" s="53">
        <v>3</v>
      </c>
      <c r="I22" s="53">
        <v>2</v>
      </c>
      <c r="J22" s="48">
        <v>836134.45378151268</v>
      </c>
      <c r="K22" s="48">
        <f t="shared" si="0"/>
        <v>158865.5462184874</v>
      </c>
      <c r="L22" s="48">
        <f t="shared" si="1"/>
        <v>995000.00000000012</v>
      </c>
      <c r="M22" s="48">
        <f t="shared" si="2"/>
        <v>5970000.0000000009</v>
      </c>
    </row>
    <row r="23" spans="1:13" ht="63.75">
      <c r="A23" s="5">
        <v>14</v>
      </c>
      <c r="B23" s="53" t="s">
        <v>235</v>
      </c>
      <c r="C23" s="5" t="s">
        <v>234</v>
      </c>
      <c r="D23" s="64" t="s">
        <v>41</v>
      </c>
      <c r="E23" s="5">
        <v>86101700</v>
      </c>
      <c r="F23" s="52" t="s">
        <v>42</v>
      </c>
      <c r="G23" s="53" t="s">
        <v>37</v>
      </c>
      <c r="H23" s="53">
        <v>2</v>
      </c>
      <c r="I23" s="53">
        <v>1</v>
      </c>
      <c r="J23" s="48">
        <v>1260504.2016806724</v>
      </c>
      <c r="K23" s="48">
        <f t="shared" si="0"/>
        <v>239495.79831932776</v>
      </c>
      <c r="L23" s="48">
        <f t="shared" si="1"/>
        <v>1500000</v>
      </c>
      <c r="M23" s="48">
        <f t="shared" si="2"/>
        <v>3000000</v>
      </c>
    </row>
    <row r="24" spans="1:13" ht="51">
      <c r="A24" s="5">
        <v>15</v>
      </c>
      <c r="B24" s="53" t="s">
        <v>235</v>
      </c>
      <c r="C24" s="5" t="s">
        <v>234</v>
      </c>
      <c r="D24" s="64" t="s">
        <v>43</v>
      </c>
      <c r="E24" s="5">
        <v>80111600</v>
      </c>
      <c r="F24" s="52" t="s">
        <v>44</v>
      </c>
      <c r="G24" s="53" t="s">
        <v>37</v>
      </c>
      <c r="H24" s="53">
        <v>1</v>
      </c>
      <c r="I24" s="53">
        <v>1</v>
      </c>
      <c r="J24" s="48">
        <v>1260504.2016806724</v>
      </c>
      <c r="K24" s="48">
        <f t="shared" si="0"/>
        <v>239495.79831932776</v>
      </c>
      <c r="L24" s="48">
        <f t="shared" si="1"/>
        <v>1500000</v>
      </c>
      <c r="M24" s="48">
        <f t="shared" si="2"/>
        <v>1500000</v>
      </c>
    </row>
    <row r="25" spans="1:13" ht="76.5">
      <c r="A25" s="5">
        <v>16</v>
      </c>
      <c r="B25" s="53" t="s">
        <v>235</v>
      </c>
      <c r="C25" s="5" t="s">
        <v>234</v>
      </c>
      <c r="D25" s="64" t="s">
        <v>45</v>
      </c>
      <c r="E25" s="5">
        <v>80111600</v>
      </c>
      <c r="F25" s="52" t="s">
        <v>46</v>
      </c>
      <c r="G25" s="53" t="s">
        <v>37</v>
      </c>
      <c r="H25" s="53">
        <v>3</v>
      </c>
      <c r="I25" s="53">
        <v>1</v>
      </c>
      <c r="J25" s="48">
        <v>1344537.8151260505</v>
      </c>
      <c r="K25" s="48">
        <f t="shared" si="0"/>
        <v>255462.18487394959</v>
      </c>
      <c r="L25" s="48">
        <f t="shared" si="1"/>
        <v>1600000</v>
      </c>
      <c r="M25" s="48">
        <f t="shared" si="2"/>
        <v>4800000</v>
      </c>
    </row>
    <row r="26" spans="1:13" ht="63.75">
      <c r="A26" s="5">
        <v>17</v>
      </c>
      <c r="B26" s="53" t="s">
        <v>235</v>
      </c>
      <c r="C26" s="5" t="s">
        <v>234</v>
      </c>
      <c r="D26" s="64" t="s">
        <v>47</v>
      </c>
      <c r="E26" s="5">
        <v>80111600</v>
      </c>
      <c r="F26" s="52" t="s">
        <v>48</v>
      </c>
      <c r="G26" s="53" t="s">
        <v>37</v>
      </c>
      <c r="H26" s="53">
        <v>1</v>
      </c>
      <c r="I26" s="53">
        <v>2</v>
      </c>
      <c r="J26" s="48">
        <v>126050.42016806723</v>
      </c>
      <c r="K26" s="48">
        <f t="shared" si="0"/>
        <v>23949.579831932773</v>
      </c>
      <c r="L26" s="48">
        <f t="shared" si="1"/>
        <v>150000</v>
      </c>
      <c r="M26" s="48">
        <f t="shared" si="2"/>
        <v>300000</v>
      </c>
    </row>
    <row r="27" spans="1:13" ht="25.5">
      <c r="A27" s="5">
        <v>18</v>
      </c>
      <c r="B27" s="53" t="s">
        <v>235</v>
      </c>
      <c r="C27" s="5" t="s">
        <v>234</v>
      </c>
      <c r="D27" s="64" t="s">
        <v>49</v>
      </c>
      <c r="E27" s="5">
        <v>80111600</v>
      </c>
      <c r="F27" s="52" t="s">
        <v>50</v>
      </c>
      <c r="G27" s="53" t="s">
        <v>37</v>
      </c>
      <c r="H27" s="53">
        <v>1</v>
      </c>
      <c r="I27" s="53">
        <v>3</v>
      </c>
      <c r="J27" s="48">
        <v>126050.42016806723</v>
      </c>
      <c r="K27" s="48">
        <f t="shared" si="0"/>
        <v>23949.579831932773</v>
      </c>
      <c r="L27" s="48">
        <f t="shared" si="1"/>
        <v>150000</v>
      </c>
      <c r="M27" s="48">
        <f t="shared" si="2"/>
        <v>450000</v>
      </c>
    </row>
    <row r="28" spans="1:13" s="50" customFormat="1" ht="63.75">
      <c r="A28" s="5">
        <v>19</v>
      </c>
      <c r="B28" s="53" t="s">
        <v>235</v>
      </c>
      <c r="C28" s="5" t="s">
        <v>234</v>
      </c>
      <c r="D28" s="64" t="s">
        <v>51</v>
      </c>
      <c r="E28" s="5">
        <v>80111600</v>
      </c>
      <c r="F28" s="52" t="s">
        <v>52</v>
      </c>
      <c r="G28" s="53" t="s">
        <v>53</v>
      </c>
      <c r="H28" s="53">
        <v>20</v>
      </c>
      <c r="I28" s="53">
        <v>1</v>
      </c>
      <c r="J28" s="48">
        <v>168067.22689075631</v>
      </c>
      <c r="K28" s="48">
        <f t="shared" si="0"/>
        <v>31932.773109243699</v>
      </c>
      <c r="L28" s="48">
        <f t="shared" si="1"/>
        <v>200000</v>
      </c>
      <c r="M28" s="48">
        <f t="shared" si="2"/>
        <v>4000000</v>
      </c>
    </row>
    <row r="29" spans="1:13" s="50" customFormat="1" ht="63.75">
      <c r="A29" s="5">
        <v>20</v>
      </c>
      <c r="B29" s="53" t="s">
        <v>235</v>
      </c>
      <c r="C29" s="5" t="s">
        <v>234</v>
      </c>
      <c r="D29" s="64" t="s">
        <v>51</v>
      </c>
      <c r="E29" s="5">
        <v>80111600</v>
      </c>
      <c r="F29" s="52" t="s">
        <v>54</v>
      </c>
      <c r="G29" s="53" t="s">
        <v>53</v>
      </c>
      <c r="H29" s="53">
        <v>8</v>
      </c>
      <c r="I29" s="53">
        <v>1</v>
      </c>
      <c r="J29" s="48">
        <v>168067.22689075631</v>
      </c>
      <c r="K29" s="48">
        <f t="shared" si="0"/>
        <v>31932.773109243699</v>
      </c>
      <c r="L29" s="48">
        <f t="shared" si="1"/>
        <v>200000</v>
      </c>
      <c r="M29" s="48">
        <f t="shared" si="2"/>
        <v>1600000</v>
      </c>
    </row>
    <row r="30" spans="1:13" s="50" customFormat="1" ht="63.75">
      <c r="A30" s="5">
        <v>21</v>
      </c>
      <c r="B30" s="53" t="s">
        <v>235</v>
      </c>
      <c r="C30" s="5" t="s">
        <v>234</v>
      </c>
      <c r="D30" s="64" t="s">
        <v>51</v>
      </c>
      <c r="E30" s="5">
        <v>80111600</v>
      </c>
      <c r="F30" s="52" t="s">
        <v>55</v>
      </c>
      <c r="G30" s="53" t="s">
        <v>56</v>
      </c>
      <c r="H30" s="53">
        <v>8</v>
      </c>
      <c r="I30" s="53">
        <v>1</v>
      </c>
      <c r="J30" s="48">
        <v>168067.22689075631</v>
      </c>
      <c r="K30" s="48">
        <f t="shared" si="0"/>
        <v>31932.773109243699</v>
      </c>
      <c r="L30" s="48">
        <f t="shared" si="1"/>
        <v>200000</v>
      </c>
      <c r="M30" s="48">
        <f t="shared" si="2"/>
        <v>1600000</v>
      </c>
    </row>
    <row r="31" spans="1:13" s="50" customFormat="1" ht="76.5">
      <c r="A31" s="5">
        <v>22</v>
      </c>
      <c r="B31" s="53" t="s">
        <v>235</v>
      </c>
      <c r="C31" s="5" t="s">
        <v>234</v>
      </c>
      <c r="D31" s="64" t="s">
        <v>51</v>
      </c>
      <c r="E31" s="5">
        <v>80111600</v>
      </c>
      <c r="F31" s="52" t="s">
        <v>57</v>
      </c>
      <c r="G31" s="53" t="s">
        <v>53</v>
      </c>
      <c r="H31" s="53">
        <v>3</v>
      </c>
      <c r="I31" s="53">
        <v>2</v>
      </c>
      <c r="J31" s="48">
        <v>126050.42016806723</v>
      </c>
      <c r="K31" s="48">
        <f t="shared" si="0"/>
        <v>23949.579831932773</v>
      </c>
      <c r="L31" s="48">
        <f t="shared" si="1"/>
        <v>150000</v>
      </c>
      <c r="M31" s="48">
        <f t="shared" si="2"/>
        <v>900000</v>
      </c>
    </row>
    <row r="32" spans="1:13" s="50" customFormat="1" ht="51">
      <c r="A32" s="5">
        <v>23</v>
      </c>
      <c r="B32" s="53" t="s">
        <v>235</v>
      </c>
      <c r="C32" s="5" t="s">
        <v>234</v>
      </c>
      <c r="D32" s="64" t="s">
        <v>58</v>
      </c>
      <c r="E32" s="5">
        <v>80111600</v>
      </c>
      <c r="F32" s="52" t="s">
        <v>59</v>
      </c>
      <c r="G32" s="53" t="s">
        <v>20</v>
      </c>
      <c r="H32" s="53">
        <v>3</v>
      </c>
      <c r="I32" s="53">
        <v>1</v>
      </c>
      <c r="J32" s="48">
        <v>1268907.5630252101</v>
      </c>
      <c r="K32" s="48">
        <f t="shared" si="0"/>
        <v>241092.43697478992</v>
      </c>
      <c r="L32" s="48">
        <f t="shared" si="1"/>
        <v>1510000</v>
      </c>
      <c r="M32" s="48">
        <f t="shared" si="2"/>
        <v>4530000</v>
      </c>
    </row>
    <row r="33" spans="1:13" ht="51">
      <c r="A33" s="5">
        <v>24</v>
      </c>
      <c r="B33" s="53" t="s">
        <v>235</v>
      </c>
      <c r="C33" s="5" t="s">
        <v>234</v>
      </c>
      <c r="D33" s="64" t="s">
        <v>60</v>
      </c>
      <c r="E33" s="5">
        <v>80111600</v>
      </c>
      <c r="F33" s="52" t="s">
        <v>61</v>
      </c>
      <c r="G33" s="53" t="s">
        <v>37</v>
      </c>
      <c r="H33" s="53">
        <v>3</v>
      </c>
      <c r="I33" s="53">
        <v>1</v>
      </c>
      <c r="J33" s="48">
        <v>836134.45378151268</v>
      </c>
      <c r="K33" s="48">
        <f t="shared" si="0"/>
        <v>158865.5462184874</v>
      </c>
      <c r="L33" s="48">
        <f t="shared" si="1"/>
        <v>995000.00000000012</v>
      </c>
      <c r="M33" s="48">
        <f t="shared" si="2"/>
        <v>2985000.0000000005</v>
      </c>
    </row>
    <row r="34" spans="1:13" ht="51">
      <c r="A34" s="5">
        <v>25</v>
      </c>
      <c r="B34" s="53" t="s">
        <v>235</v>
      </c>
      <c r="C34" s="5" t="s">
        <v>234</v>
      </c>
      <c r="D34" s="64" t="s">
        <v>62</v>
      </c>
      <c r="E34" s="5">
        <v>80111600</v>
      </c>
      <c r="F34" s="60" t="s">
        <v>63</v>
      </c>
      <c r="G34" s="53" t="s">
        <v>56</v>
      </c>
      <c r="H34" s="53">
        <v>8</v>
      </c>
      <c r="I34" s="53">
        <v>3</v>
      </c>
      <c r="J34" s="48">
        <v>109243.6974789916</v>
      </c>
      <c r="K34" s="48">
        <f t="shared" si="0"/>
        <v>20756.302521008405</v>
      </c>
      <c r="L34" s="48">
        <f t="shared" si="1"/>
        <v>130000</v>
      </c>
      <c r="M34" s="48">
        <f t="shared" si="2"/>
        <v>3120000</v>
      </c>
    </row>
    <row r="35" spans="1:13" ht="63.75">
      <c r="A35" s="5">
        <v>26</v>
      </c>
      <c r="B35" s="53" t="s">
        <v>235</v>
      </c>
      <c r="C35" s="5" t="s">
        <v>234</v>
      </c>
      <c r="D35" s="64" t="s">
        <v>64</v>
      </c>
      <c r="E35" s="5">
        <v>80111600</v>
      </c>
      <c r="F35" s="52" t="s">
        <v>65</v>
      </c>
      <c r="G35" s="53" t="s">
        <v>66</v>
      </c>
      <c r="H35" s="53">
        <v>2</v>
      </c>
      <c r="I35" s="53">
        <v>1</v>
      </c>
      <c r="J35" s="48">
        <v>218487.3949579832</v>
      </c>
      <c r="K35" s="48">
        <f t="shared" si="0"/>
        <v>41512.60504201681</v>
      </c>
      <c r="L35" s="48">
        <f t="shared" si="1"/>
        <v>260000</v>
      </c>
      <c r="M35" s="48">
        <f t="shared" si="2"/>
        <v>520000</v>
      </c>
    </row>
    <row r="36" spans="1:13" ht="76.5">
      <c r="A36" s="5">
        <v>27</v>
      </c>
      <c r="B36" s="53" t="s">
        <v>235</v>
      </c>
      <c r="C36" s="5" t="s">
        <v>234</v>
      </c>
      <c r="D36" s="64" t="s">
        <v>67</v>
      </c>
      <c r="E36" s="5">
        <v>80111600</v>
      </c>
      <c r="F36" s="52" t="s">
        <v>68</v>
      </c>
      <c r="G36" s="53" t="s">
        <v>53</v>
      </c>
      <c r="H36" s="53">
        <v>2</v>
      </c>
      <c r="I36" s="53">
        <v>3</v>
      </c>
      <c r="J36" s="48">
        <v>109243.6974789916</v>
      </c>
      <c r="K36" s="48">
        <f t="shared" si="0"/>
        <v>20756.302521008405</v>
      </c>
      <c r="L36" s="48">
        <f t="shared" si="1"/>
        <v>130000</v>
      </c>
      <c r="M36" s="48">
        <f t="shared" si="2"/>
        <v>780000</v>
      </c>
    </row>
    <row r="37" spans="1:13" ht="51">
      <c r="A37" s="5">
        <v>28</v>
      </c>
      <c r="B37" s="53" t="s">
        <v>235</v>
      </c>
      <c r="C37" s="5" t="s">
        <v>234</v>
      </c>
      <c r="D37" s="64" t="s">
        <v>69</v>
      </c>
      <c r="E37" s="5">
        <v>80111600</v>
      </c>
      <c r="F37" s="52" t="s">
        <v>70</v>
      </c>
      <c r="G37" s="53" t="s">
        <v>53</v>
      </c>
      <c r="H37" s="53">
        <v>4</v>
      </c>
      <c r="I37" s="53">
        <v>4</v>
      </c>
      <c r="J37" s="48">
        <v>126050.42016806723</v>
      </c>
      <c r="K37" s="48">
        <f t="shared" si="0"/>
        <v>23949.579831932773</v>
      </c>
      <c r="L37" s="48">
        <f t="shared" si="1"/>
        <v>150000</v>
      </c>
      <c r="M37" s="48">
        <f t="shared" si="2"/>
        <v>2400000</v>
      </c>
    </row>
    <row r="38" spans="1:13" ht="76.5">
      <c r="A38" s="5">
        <v>29</v>
      </c>
      <c r="B38" s="53" t="s">
        <v>235</v>
      </c>
      <c r="C38" s="5" t="s">
        <v>234</v>
      </c>
      <c r="D38" s="64" t="s">
        <v>71</v>
      </c>
      <c r="E38" s="5">
        <v>80111600</v>
      </c>
      <c r="F38" s="52" t="s">
        <v>72</v>
      </c>
      <c r="G38" s="53" t="s">
        <v>53</v>
      </c>
      <c r="H38" s="53">
        <v>2</v>
      </c>
      <c r="I38" s="53">
        <v>3</v>
      </c>
      <c r="J38" s="48">
        <v>126050.42016806723</v>
      </c>
      <c r="K38" s="48">
        <f t="shared" si="0"/>
        <v>23949.579831932773</v>
      </c>
      <c r="L38" s="48">
        <f t="shared" si="1"/>
        <v>150000</v>
      </c>
      <c r="M38" s="48">
        <f t="shared" si="2"/>
        <v>900000</v>
      </c>
    </row>
    <row r="39" spans="1:13" ht="76.5">
      <c r="A39" s="5">
        <v>30</v>
      </c>
      <c r="B39" s="53" t="s">
        <v>235</v>
      </c>
      <c r="C39" s="5" t="s">
        <v>234</v>
      </c>
      <c r="D39" s="64" t="s">
        <v>73</v>
      </c>
      <c r="E39" s="5">
        <v>80111600</v>
      </c>
      <c r="F39" s="52" t="s">
        <v>74</v>
      </c>
      <c r="G39" s="53" t="s">
        <v>53</v>
      </c>
      <c r="H39" s="53">
        <v>2</v>
      </c>
      <c r="I39" s="53">
        <v>3</v>
      </c>
      <c r="J39" s="48">
        <v>126050.42016806723</v>
      </c>
      <c r="K39" s="48">
        <f t="shared" si="0"/>
        <v>23949.579831932773</v>
      </c>
      <c r="L39" s="48">
        <f t="shared" si="1"/>
        <v>150000</v>
      </c>
      <c r="M39" s="48">
        <f t="shared" si="2"/>
        <v>900000</v>
      </c>
    </row>
    <row r="40" spans="1:13" ht="63.75">
      <c r="A40" s="5">
        <v>31</v>
      </c>
      <c r="B40" s="53" t="s">
        <v>235</v>
      </c>
      <c r="C40" s="5" t="s">
        <v>234</v>
      </c>
      <c r="D40" s="64" t="s">
        <v>75</v>
      </c>
      <c r="E40" s="5">
        <v>80111600</v>
      </c>
      <c r="F40" s="52" t="s">
        <v>76</v>
      </c>
      <c r="G40" s="53" t="s">
        <v>56</v>
      </c>
      <c r="H40" s="53">
        <v>20</v>
      </c>
      <c r="I40" s="53">
        <v>1</v>
      </c>
      <c r="J40" s="48">
        <v>168067.22689075631</v>
      </c>
      <c r="K40" s="48">
        <f t="shared" si="0"/>
        <v>31932.773109243699</v>
      </c>
      <c r="L40" s="48">
        <f t="shared" si="1"/>
        <v>200000</v>
      </c>
      <c r="M40" s="48">
        <f t="shared" si="2"/>
        <v>4000000</v>
      </c>
    </row>
    <row r="41" spans="1:13" ht="51">
      <c r="A41" s="5">
        <v>32</v>
      </c>
      <c r="B41" s="53" t="s">
        <v>235</v>
      </c>
      <c r="C41" s="5" t="s">
        <v>234</v>
      </c>
      <c r="D41" s="64" t="s">
        <v>77</v>
      </c>
      <c r="E41" s="5">
        <v>80111600</v>
      </c>
      <c r="F41" s="52" t="s">
        <v>78</v>
      </c>
      <c r="G41" s="53" t="s">
        <v>56</v>
      </c>
      <c r="H41" s="53">
        <v>3</v>
      </c>
      <c r="I41" s="53">
        <v>4</v>
      </c>
      <c r="J41" s="48">
        <v>100840.33613445378</v>
      </c>
      <c r="K41" s="48">
        <f t="shared" si="0"/>
        <v>19159.663865546219</v>
      </c>
      <c r="L41" s="48">
        <f t="shared" si="1"/>
        <v>120000</v>
      </c>
      <c r="M41" s="48">
        <f t="shared" si="2"/>
        <v>1440000</v>
      </c>
    </row>
    <row r="42" spans="1:13" ht="102">
      <c r="A42" s="5">
        <v>33</v>
      </c>
      <c r="B42" s="53" t="s">
        <v>235</v>
      </c>
      <c r="C42" s="5" t="s">
        <v>234</v>
      </c>
      <c r="D42" s="64" t="s">
        <v>79</v>
      </c>
      <c r="E42" s="5">
        <v>80111600</v>
      </c>
      <c r="F42" s="52" t="s">
        <v>80</v>
      </c>
      <c r="G42" s="53" t="s">
        <v>37</v>
      </c>
      <c r="H42" s="53">
        <v>10</v>
      </c>
      <c r="I42" s="53">
        <v>10</v>
      </c>
      <c r="J42" s="48">
        <v>84033.613445378156</v>
      </c>
      <c r="K42" s="48">
        <f t="shared" si="0"/>
        <v>15966.386554621849</v>
      </c>
      <c r="L42" s="48">
        <f t="shared" si="1"/>
        <v>100000</v>
      </c>
      <c r="M42" s="48">
        <f t="shared" si="2"/>
        <v>10000000</v>
      </c>
    </row>
    <row r="43" spans="1:13" ht="38.25">
      <c r="A43" s="5">
        <v>34</v>
      </c>
      <c r="B43" s="53" t="s">
        <v>235</v>
      </c>
      <c r="C43" s="5" t="s">
        <v>234</v>
      </c>
      <c r="D43" s="64" t="s">
        <v>81</v>
      </c>
      <c r="E43" s="5">
        <v>80111600</v>
      </c>
      <c r="F43" s="52" t="s">
        <v>82</v>
      </c>
      <c r="G43" s="53" t="s">
        <v>37</v>
      </c>
      <c r="H43" s="53">
        <v>1</v>
      </c>
      <c r="I43" s="53">
        <v>4</v>
      </c>
      <c r="J43" s="48">
        <v>336134.45378151262</v>
      </c>
      <c r="K43" s="48">
        <f t="shared" si="0"/>
        <v>63865.546218487398</v>
      </c>
      <c r="L43" s="48">
        <f t="shared" si="1"/>
        <v>400000</v>
      </c>
      <c r="M43" s="48">
        <f t="shared" si="2"/>
        <v>1600000</v>
      </c>
    </row>
    <row r="44" spans="1:13" ht="51">
      <c r="A44" s="5">
        <v>35</v>
      </c>
      <c r="B44" s="53" t="s">
        <v>235</v>
      </c>
      <c r="C44" s="5" t="s">
        <v>234</v>
      </c>
      <c r="D44" s="64" t="s">
        <v>83</v>
      </c>
      <c r="E44" s="6">
        <v>93141700</v>
      </c>
      <c r="F44" s="52" t="s">
        <v>84</v>
      </c>
      <c r="G44" s="53" t="s">
        <v>20</v>
      </c>
      <c r="H44" s="53">
        <v>2</v>
      </c>
      <c r="I44" s="53">
        <v>1</v>
      </c>
      <c r="J44" s="48">
        <v>1680672.2689075631</v>
      </c>
      <c r="K44" s="48">
        <f t="shared" si="0"/>
        <v>319327.731092437</v>
      </c>
      <c r="L44" s="48">
        <f t="shared" si="1"/>
        <v>2000000</v>
      </c>
      <c r="M44" s="48">
        <f t="shared" si="2"/>
        <v>4000000</v>
      </c>
    </row>
    <row r="45" spans="1:13" ht="51">
      <c r="A45" s="5">
        <v>36</v>
      </c>
      <c r="B45" s="53" t="s">
        <v>235</v>
      </c>
      <c r="C45" s="5" t="s">
        <v>234</v>
      </c>
      <c r="D45" s="64" t="s">
        <v>83</v>
      </c>
      <c r="E45" s="6">
        <v>93141700</v>
      </c>
      <c r="F45" s="52" t="s">
        <v>85</v>
      </c>
      <c r="G45" s="53" t="s">
        <v>20</v>
      </c>
      <c r="H45" s="53">
        <v>4</v>
      </c>
      <c r="I45" s="53">
        <v>5</v>
      </c>
      <c r="J45" s="48">
        <v>1596638.6554621849</v>
      </c>
      <c r="K45" s="48">
        <f t="shared" si="0"/>
        <v>303361.34453781514</v>
      </c>
      <c r="L45" s="48">
        <f t="shared" si="1"/>
        <v>1900000</v>
      </c>
      <c r="M45" s="48">
        <f t="shared" si="2"/>
        <v>38000000</v>
      </c>
    </row>
    <row r="46" spans="1:13" ht="51">
      <c r="A46" s="5">
        <v>37</v>
      </c>
      <c r="B46" s="53" t="s">
        <v>235</v>
      </c>
      <c r="C46" s="5" t="s">
        <v>234</v>
      </c>
      <c r="D46" s="64" t="s">
        <v>83</v>
      </c>
      <c r="E46" s="6">
        <v>93141700</v>
      </c>
      <c r="F46" s="52" t="s">
        <v>86</v>
      </c>
      <c r="G46" s="53" t="s">
        <v>20</v>
      </c>
      <c r="H46" s="53">
        <v>3</v>
      </c>
      <c r="I46" s="53">
        <v>1</v>
      </c>
      <c r="J46" s="48">
        <v>1680672.2689075631</v>
      </c>
      <c r="K46" s="48">
        <f t="shared" si="0"/>
        <v>319327.731092437</v>
      </c>
      <c r="L46" s="48">
        <f t="shared" si="1"/>
        <v>2000000</v>
      </c>
      <c r="M46" s="48">
        <f t="shared" si="2"/>
        <v>6000000</v>
      </c>
    </row>
    <row r="47" spans="1:13" ht="51">
      <c r="A47" s="5">
        <v>38</v>
      </c>
      <c r="B47" s="53" t="s">
        <v>235</v>
      </c>
      <c r="C47" s="5" t="s">
        <v>234</v>
      </c>
      <c r="D47" s="64" t="s">
        <v>87</v>
      </c>
      <c r="E47" s="5">
        <v>80111600</v>
      </c>
      <c r="F47" s="52" t="s">
        <v>88</v>
      </c>
      <c r="G47" s="53" t="s">
        <v>20</v>
      </c>
      <c r="H47" s="53">
        <v>2</v>
      </c>
      <c r="I47" s="53">
        <v>1</v>
      </c>
      <c r="J47" s="48">
        <v>1260504.2016806724</v>
      </c>
      <c r="K47" s="48">
        <f t="shared" si="0"/>
        <v>239495.79831932776</v>
      </c>
      <c r="L47" s="48">
        <f t="shared" si="1"/>
        <v>1500000</v>
      </c>
      <c r="M47" s="48">
        <f t="shared" si="2"/>
        <v>3000000</v>
      </c>
    </row>
    <row r="48" spans="1:13" ht="51">
      <c r="A48" s="5">
        <v>39</v>
      </c>
      <c r="B48" s="53" t="s">
        <v>235</v>
      </c>
      <c r="C48" s="5" t="s">
        <v>234</v>
      </c>
      <c r="D48" s="64" t="s">
        <v>89</v>
      </c>
      <c r="E48" s="6">
        <v>86101700</v>
      </c>
      <c r="F48" s="52" t="s">
        <v>90</v>
      </c>
      <c r="G48" s="53" t="s">
        <v>91</v>
      </c>
      <c r="H48" s="53">
        <v>1</v>
      </c>
      <c r="I48" s="53">
        <v>1</v>
      </c>
      <c r="J48" s="48">
        <v>420168.06722689077</v>
      </c>
      <c r="K48" s="48">
        <f t="shared" si="0"/>
        <v>79831.932773109249</v>
      </c>
      <c r="L48" s="48">
        <f t="shared" si="1"/>
        <v>500000</v>
      </c>
      <c r="M48" s="48">
        <f t="shared" si="2"/>
        <v>500000</v>
      </c>
    </row>
    <row r="49" spans="1:13" ht="39" customHeight="1">
      <c r="A49" s="5">
        <v>40</v>
      </c>
      <c r="B49" s="53" t="s">
        <v>235</v>
      </c>
      <c r="C49" s="5" t="s">
        <v>234</v>
      </c>
      <c r="D49" s="64" t="s">
        <v>92</v>
      </c>
      <c r="E49" s="6">
        <v>86101700</v>
      </c>
      <c r="F49" s="52" t="s">
        <v>93</v>
      </c>
      <c r="G49" s="53" t="s">
        <v>94</v>
      </c>
      <c r="H49" s="53">
        <v>1</v>
      </c>
      <c r="I49" s="53">
        <v>1</v>
      </c>
      <c r="J49" s="48">
        <v>672268.90756302525</v>
      </c>
      <c r="K49" s="48">
        <f t="shared" si="0"/>
        <v>127731.0924369748</v>
      </c>
      <c r="L49" s="48">
        <f t="shared" si="1"/>
        <v>800000</v>
      </c>
      <c r="M49" s="48">
        <f t="shared" si="2"/>
        <v>800000</v>
      </c>
    </row>
    <row r="50" spans="1:13" ht="42.75" customHeight="1">
      <c r="A50" s="5">
        <v>41</v>
      </c>
      <c r="B50" s="53" t="s">
        <v>235</v>
      </c>
      <c r="C50" s="5" t="s">
        <v>234</v>
      </c>
      <c r="D50" s="64" t="s">
        <v>95</v>
      </c>
      <c r="E50" s="6">
        <v>86101700</v>
      </c>
      <c r="F50" s="52" t="s">
        <v>96</v>
      </c>
      <c r="G50" s="53" t="s">
        <v>37</v>
      </c>
      <c r="H50" s="53">
        <v>1</v>
      </c>
      <c r="I50" s="53">
        <v>1</v>
      </c>
      <c r="J50" s="48">
        <v>252100.84033613445</v>
      </c>
      <c r="K50" s="48">
        <f t="shared" si="0"/>
        <v>47899.159663865546</v>
      </c>
      <c r="L50" s="48">
        <f t="shared" si="1"/>
        <v>300000</v>
      </c>
      <c r="M50" s="48">
        <f t="shared" si="2"/>
        <v>300000</v>
      </c>
    </row>
    <row r="51" spans="1:13" ht="38.25">
      <c r="A51" s="5">
        <v>42</v>
      </c>
      <c r="B51" s="53" t="s">
        <v>235</v>
      </c>
      <c r="C51" s="5" t="s">
        <v>234</v>
      </c>
      <c r="D51" s="64" t="s">
        <v>97</v>
      </c>
      <c r="E51" s="5">
        <v>80111600</v>
      </c>
      <c r="F51" s="52" t="s">
        <v>98</v>
      </c>
      <c r="G51" s="53" t="s">
        <v>37</v>
      </c>
      <c r="H51" s="53">
        <v>1</v>
      </c>
      <c r="I51" s="53">
        <v>1</v>
      </c>
      <c r="J51" s="48">
        <v>336134.45378151262</v>
      </c>
      <c r="K51" s="48">
        <f t="shared" si="0"/>
        <v>63865.546218487398</v>
      </c>
      <c r="L51" s="48">
        <f t="shared" si="1"/>
        <v>400000</v>
      </c>
      <c r="M51" s="48">
        <f t="shared" si="2"/>
        <v>400000</v>
      </c>
    </row>
    <row r="52" spans="1:13" ht="63.75">
      <c r="A52" s="5">
        <v>43</v>
      </c>
      <c r="B52" s="53" t="s">
        <v>235</v>
      </c>
      <c r="C52" s="5" t="s">
        <v>234</v>
      </c>
      <c r="D52" s="64" t="s">
        <v>99</v>
      </c>
      <c r="E52" s="6">
        <v>86101700</v>
      </c>
      <c r="F52" s="52" t="s">
        <v>100</v>
      </c>
      <c r="G52" s="53" t="s">
        <v>66</v>
      </c>
      <c r="H52" s="53">
        <v>3</v>
      </c>
      <c r="I52" s="53">
        <v>3</v>
      </c>
      <c r="J52" s="48">
        <v>109243.6974789916</v>
      </c>
      <c r="K52" s="48">
        <f t="shared" si="0"/>
        <v>20756.302521008405</v>
      </c>
      <c r="L52" s="48">
        <f t="shared" si="1"/>
        <v>130000</v>
      </c>
      <c r="M52" s="48">
        <f t="shared" si="2"/>
        <v>1170000</v>
      </c>
    </row>
    <row r="53" spans="1:13" ht="76.5">
      <c r="A53" s="5">
        <v>44</v>
      </c>
      <c r="B53" s="53" t="s">
        <v>235</v>
      </c>
      <c r="C53" s="5" t="s">
        <v>234</v>
      </c>
      <c r="D53" s="64" t="s">
        <v>101</v>
      </c>
      <c r="E53" s="5">
        <v>80111600</v>
      </c>
      <c r="F53" s="52" t="s">
        <v>102</v>
      </c>
      <c r="G53" s="53" t="s">
        <v>20</v>
      </c>
      <c r="H53" s="53">
        <v>3</v>
      </c>
      <c r="I53" s="53">
        <v>1</v>
      </c>
      <c r="J53" s="48">
        <v>1960784.3137254904</v>
      </c>
      <c r="K53" s="48">
        <f t="shared" si="0"/>
        <v>372549.01960784319</v>
      </c>
      <c r="L53" s="48">
        <f t="shared" si="1"/>
        <v>2333333.3333333335</v>
      </c>
      <c r="M53" s="48">
        <f t="shared" si="2"/>
        <v>7000000</v>
      </c>
    </row>
    <row r="54" spans="1:13" ht="38.25">
      <c r="A54" s="5">
        <v>45</v>
      </c>
      <c r="B54" s="53" t="s">
        <v>235</v>
      </c>
      <c r="C54" s="5" t="s">
        <v>234</v>
      </c>
      <c r="D54" s="64" t="s">
        <v>103</v>
      </c>
      <c r="E54" s="5">
        <v>80111600</v>
      </c>
      <c r="F54" s="52" t="s">
        <v>104</v>
      </c>
      <c r="G54" s="53" t="s">
        <v>20</v>
      </c>
      <c r="H54" s="53">
        <v>3</v>
      </c>
      <c r="I54" s="53">
        <v>1</v>
      </c>
      <c r="J54" s="48">
        <v>1120448.1792717087</v>
      </c>
      <c r="K54" s="48">
        <f t="shared" si="0"/>
        <v>212885.15406162466</v>
      </c>
      <c r="L54" s="48">
        <f t="shared" si="1"/>
        <v>1333333.3333333335</v>
      </c>
      <c r="M54" s="48">
        <f t="shared" si="2"/>
        <v>4000000.0000000005</v>
      </c>
    </row>
    <row r="55" spans="1:13" ht="51">
      <c r="A55" s="5">
        <v>46</v>
      </c>
      <c r="B55" s="53" t="s">
        <v>235</v>
      </c>
      <c r="C55" s="5" t="s">
        <v>234</v>
      </c>
      <c r="D55" s="64" t="s">
        <v>105</v>
      </c>
      <c r="E55" s="6">
        <v>86111600</v>
      </c>
      <c r="F55" s="52" t="s">
        <v>106</v>
      </c>
      <c r="G55" s="53" t="s">
        <v>37</v>
      </c>
      <c r="H55" s="53">
        <v>3</v>
      </c>
      <c r="I55" s="53">
        <v>1</v>
      </c>
      <c r="J55" s="48">
        <v>896358.54341736704</v>
      </c>
      <c r="K55" s="48">
        <f t="shared" si="0"/>
        <v>170308.12324929974</v>
      </c>
      <c r="L55" s="48">
        <f t="shared" si="1"/>
        <v>1066666.6666666667</v>
      </c>
      <c r="M55" s="48">
        <f t="shared" si="2"/>
        <v>3200000</v>
      </c>
    </row>
    <row r="56" spans="1:13" ht="38.25">
      <c r="A56" s="5">
        <v>47</v>
      </c>
      <c r="B56" s="53" t="s">
        <v>235</v>
      </c>
      <c r="C56" s="5" t="s">
        <v>234</v>
      </c>
      <c r="D56" s="64" t="s">
        <v>107</v>
      </c>
      <c r="E56" s="6">
        <v>86111600</v>
      </c>
      <c r="F56" s="52" t="s">
        <v>108</v>
      </c>
      <c r="G56" s="53" t="s">
        <v>37</v>
      </c>
      <c r="H56" s="53">
        <v>3</v>
      </c>
      <c r="I56" s="53">
        <v>1</v>
      </c>
      <c r="J56" s="48">
        <v>896358.54341736704</v>
      </c>
      <c r="K56" s="48">
        <f t="shared" si="0"/>
        <v>170308.12324929974</v>
      </c>
      <c r="L56" s="48">
        <f t="shared" si="1"/>
        <v>1066666.6666666667</v>
      </c>
      <c r="M56" s="48">
        <f t="shared" si="2"/>
        <v>3200000</v>
      </c>
    </row>
    <row r="57" spans="1:13" ht="33" customHeight="1">
      <c r="A57" s="5">
        <v>48</v>
      </c>
      <c r="B57" s="53" t="s">
        <v>236</v>
      </c>
      <c r="C57" s="5" t="s">
        <v>237</v>
      </c>
      <c r="D57" s="64" t="s">
        <v>109</v>
      </c>
      <c r="E57" s="5">
        <v>14111500</v>
      </c>
      <c r="F57" s="52" t="s">
        <v>110</v>
      </c>
      <c r="G57" s="53" t="s">
        <v>37</v>
      </c>
      <c r="H57" s="53"/>
      <c r="I57" s="53">
        <v>21</v>
      </c>
      <c r="J57" s="48">
        <v>1610.5</v>
      </c>
      <c r="K57" s="48">
        <f>+J57*19%</f>
        <v>305.995</v>
      </c>
      <c r="L57" s="48">
        <f t="shared" si="1"/>
        <v>1916.4949999999999</v>
      </c>
      <c r="M57" s="48">
        <f>+L57*I57</f>
        <v>40246.394999999997</v>
      </c>
    </row>
    <row r="58" spans="1:13" ht="29.25" customHeight="1">
      <c r="A58" s="5">
        <v>49</v>
      </c>
      <c r="B58" s="53" t="s">
        <v>236</v>
      </c>
      <c r="C58" s="5" t="s">
        <v>237</v>
      </c>
      <c r="D58" s="64" t="s">
        <v>109</v>
      </c>
      <c r="E58" s="5">
        <v>14111500</v>
      </c>
      <c r="F58" s="52" t="s">
        <v>111</v>
      </c>
      <c r="G58" s="53" t="s">
        <v>37</v>
      </c>
      <c r="H58" s="53"/>
      <c r="I58" s="53">
        <v>13</v>
      </c>
      <c r="J58" s="48">
        <v>944.5</v>
      </c>
      <c r="K58" s="48">
        <f t="shared" ref="K58:K119" si="3">+J58*19%</f>
        <v>179.45500000000001</v>
      </c>
      <c r="L58" s="48">
        <f t="shared" si="1"/>
        <v>1123.9549999999999</v>
      </c>
      <c r="M58" s="48">
        <v>14611.414999999999</v>
      </c>
    </row>
    <row r="59" spans="1:13" ht="29.25" customHeight="1">
      <c r="A59" s="5">
        <v>50</v>
      </c>
      <c r="B59" s="53" t="s">
        <v>236</v>
      </c>
      <c r="C59" s="5" t="s">
        <v>237</v>
      </c>
      <c r="D59" s="64" t="s">
        <v>112</v>
      </c>
      <c r="E59" s="5">
        <v>60121000</v>
      </c>
      <c r="F59" s="52" t="s">
        <v>113</v>
      </c>
      <c r="G59" s="53" t="s">
        <v>37</v>
      </c>
      <c r="H59" s="53"/>
      <c r="I59" s="53">
        <v>9</v>
      </c>
      <c r="J59" s="48">
        <v>8025</v>
      </c>
      <c r="K59" s="48">
        <f t="shared" si="3"/>
        <v>1524.75</v>
      </c>
      <c r="L59" s="48">
        <f t="shared" si="1"/>
        <v>9549.75</v>
      </c>
      <c r="M59" s="48">
        <v>85947.75</v>
      </c>
    </row>
    <row r="60" spans="1:13" ht="28.5" customHeight="1">
      <c r="A60" s="5">
        <v>51</v>
      </c>
      <c r="B60" s="53" t="s">
        <v>236</v>
      </c>
      <c r="C60" s="5" t="s">
        <v>237</v>
      </c>
      <c r="D60" s="64" t="s">
        <v>114</v>
      </c>
      <c r="E60" s="5">
        <v>44121700</v>
      </c>
      <c r="F60" s="52" t="s">
        <v>115</v>
      </c>
      <c r="G60" s="53" t="s">
        <v>37</v>
      </c>
      <c r="H60" s="53"/>
      <c r="I60" s="53">
        <v>4</v>
      </c>
      <c r="J60" s="48">
        <v>14861</v>
      </c>
      <c r="K60" s="48">
        <f t="shared" si="3"/>
        <v>2823.59</v>
      </c>
      <c r="L60" s="48">
        <f t="shared" si="1"/>
        <v>17684.59</v>
      </c>
      <c r="M60" s="48">
        <v>70738.36</v>
      </c>
    </row>
    <row r="61" spans="1:13" ht="41.25" customHeight="1">
      <c r="A61" s="5">
        <v>52</v>
      </c>
      <c r="B61" s="53" t="s">
        <v>236</v>
      </c>
      <c r="C61" s="5" t="s">
        <v>237</v>
      </c>
      <c r="D61" s="64" t="s">
        <v>116</v>
      </c>
      <c r="E61" s="5">
        <v>44121700</v>
      </c>
      <c r="F61" s="52" t="s">
        <v>117</v>
      </c>
      <c r="G61" s="53" t="s">
        <v>118</v>
      </c>
      <c r="H61" s="53"/>
      <c r="I61" s="53">
        <v>6</v>
      </c>
      <c r="J61" s="48">
        <v>1875</v>
      </c>
      <c r="K61" s="48">
        <f t="shared" si="3"/>
        <v>356.25</v>
      </c>
      <c r="L61" s="48">
        <f t="shared" si="1"/>
        <v>2231.25</v>
      </c>
      <c r="M61" s="48">
        <v>13387.5</v>
      </c>
    </row>
    <row r="62" spans="1:13" ht="29.25" customHeight="1">
      <c r="A62" s="5">
        <v>53</v>
      </c>
      <c r="B62" s="53" t="s">
        <v>236</v>
      </c>
      <c r="C62" s="5" t="s">
        <v>237</v>
      </c>
      <c r="D62" s="64" t="s">
        <v>116</v>
      </c>
      <c r="E62" s="5">
        <v>44121700</v>
      </c>
      <c r="F62" s="52" t="s">
        <v>119</v>
      </c>
      <c r="G62" s="53" t="s">
        <v>37</v>
      </c>
      <c r="H62" s="53"/>
      <c r="I62" s="53">
        <v>6</v>
      </c>
      <c r="J62" s="48">
        <v>12085</v>
      </c>
      <c r="K62" s="48">
        <f t="shared" si="3"/>
        <v>2296.15</v>
      </c>
      <c r="L62" s="48">
        <f t="shared" si="1"/>
        <v>14381.15</v>
      </c>
      <c r="M62" s="48">
        <v>86286.9</v>
      </c>
    </row>
    <row r="63" spans="1:13" ht="24.75" customHeight="1">
      <c r="A63" s="5">
        <v>54</v>
      </c>
      <c r="B63" s="53" t="s">
        <v>236</v>
      </c>
      <c r="C63" s="5" t="s">
        <v>237</v>
      </c>
      <c r="D63" s="64" t="s">
        <v>120</v>
      </c>
      <c r="E63" s="5">
        <v>60121500</v>
      </c>
      <c r="F63" s="52" t="s">
        <v>121</v>
      </c>
      <c r="G63" s="53" t="s">
        <v>37</v>
      </c>
      <c r="H63" s="53"/>
      <c r="I63" s="53">
        <v>10</v>
      </c>
      <c r="J63" s="48">
        <v>2923</v>
      </c>
      <c r="K63" s="48">
        <f t="shared" si="3"/>
        <v>555.37</v>
      </c>
      <c r="L63" s="48">
        <f t="shared" si="1"/>
        <v>3478.37</v>
      </c>
      <c r="M63" s="48">
        <v>34783.699999999997</v>
      </c>
    </row>
    <row r="64" spans="1:13" ht="28.5" customHeight="1">
      <c r="A64" s="5">
        <v>55</v>
      </c>
      <c r="B64" s="53" t="s">
        <v>238</v>
      </c>
      <c r="C64" s="5" t="s">
        <v>237</v>
      </c>
      <c r="D64" s="64" t="s">
        <v>122</v>
      </c>
      <c r="E64" s="5">
        <v>14111500</v>
      </c>
      <c r="F64" s="52" t="s">
        <v>123</v>
      </c>
      <c r="G64" s="53" t="s">
        <v>37</v>
      </c>
      <c r="H64" s="53"/>
      <c r="I64" s="53">
        <v>6</v>
      </c>
      <c r="J64" s="48">
        <v>15750</v>
      </c>
      <c r="K64" s="48">
        <f t="shared" si="3"/>
        <v>2992.5</v>
      </c>
      <c r="L64" s="48">
        <f t="shared" si="1"/>
        <v>18742.5</v>
      </c>
      <c r="M64" s="48">
        <v>112455</v>
      </c>
    </row>
    <row r="65" spans="1:13" ht="27" customHeight="1">
      <c r="A65" s="5">
        <v>56</v>
      </c>
      <c r="B65" s="53" t="s">
        <v>239</v>
      </c>
      <c r="C65" s="5" t="s">
        <v>237</v>
      </c>
      <c r="D65" s="64" t="s">
        <v>124</v>
      </c>
      <c r="E65" s="5">
        <v>73141700</v>
      </c>
      <c r="F65" s="58" t="s">
        <v>125</v>
      </c>
      <c r="G65" s="53" t="s">
        <v>37</v>
      </c>
      <c r="H65" s="53"/>
      <c r="I65" s="53">
        <v>58</v>
      </c>
      <c r="J65" s="48">
        <v>17900</v>
      </c>
      <c r="K65" s="48">
        <f t="shared" si="3"/>
        <v>3401</v>
      </c>
      <c r="L65" s="48">
        <f t="shared" si="1"/>
        <v>21301</v>
      </c>
      <c r="M65" s="48">
        <v>1235458</v>
      </c>
    </row>
    <row r="66" spans="1:13" ht="24" customHeight="1">
      <c r="A66" s="5">
        <v>57</v>
      </c>
      <c r="B66" s="53" t="s">
        <v>239</v>
      </c>
      <c r="C66" s="5" t="s">
        <v>237</v>
      </c>
      <c r="D66" s="64" t="s">
        <v>126</v>
      </c>
      <c r="E66" s="5">
        <v>82121500</v>
      </c>
      <c r="F66" s="58" t="s">
        <v>127</v>
      </c>
      <c r="G66" s="53" t="s">
        <v>118</v>
      </c>
      <c r="H66" s="53"/>
      <c r="I66" s="53">
        <v>40</v>
      </c>
      <c r="J66" s="48">
        <v>16100</v>
      </c>
      <c r="K66" s="48">
        <f t="shared" si="3"/>
        <v>3059</v>
      </c>
      <c r="L66" s="48">
        <f t="shared" si="1"/>
        <v>19159</v>
      </c>
      <c r="M66" s="48">
        <v>766360</v>
      </c>
    </row>
    <row r="67" spans="1:13" ht="24.75" customHeight="1">
      <c r="A67" s="5">
        <v>58</v>
      </c>
      <c r="B67" s="53" t="s">
        <v>239</v>
      </c>
      <c r="C67" s="5" t="s">
        <v>237</v>
      </c>
      <c r="D67" s="64" t="s">
        <v>128</v>
      </c>
      <c r="E67" s="5">
        <v>73151900</v>
      </c>
      <c r="F67" s="58" t="s">
        <v>129</v>
      </c>
      <c r="G67" s="53" t="s">
        <v>118</v>
      </c>
      <c r="H67" s="53"/>
      <c r="I67" s="53">
        <v>180</v>
      </c>
      <c r="J67" s="48">
        <v>9782.5</v>
      </c>
      <c r="K67" s="48">
        <f t="shared" si="3"/>
        <v>1858.675</v>
      </c>
      <c r="L67" s="48">
        <f t="shared" si="1"/>
        <v>11641.174999999999</v>
      </c>
      <c r="M67" s="48">
        <v>2095411.4999999998</v>
      </c>
    </row>
    <row r="68" spans="1:13" ht="27.75" customHeight="1">
      <c r="A68" s="5">
        <v>59</v>
      </c>
      <c r="B68" s="53" t="s">
        <v>239</v>
      </c>
      <c r="C68" s="5" t="s">
        <v>237</v>
      </c>
      <c r="D68" s="64" t="s">
        <v>130</v>
      </c>
      <c r="E68" s="5">
        <v>82121500</v>
      </c>
      <c r="F68" s="58" t="s">
        <v>131</v>
      </c>
      <c r="G68" s="53" t="s">
        <v>118</v>
      </c>
      <c r="H68" s="53"/>
      <c r="I68" s="53">
        <v>35</v>
      </c>
      <c r="J68" s="48">
        <v>87500</v>
      </c>
      <c r="K68" s="48">
        <f t="shared" si="3"/>
        <v>16625</v>
      </c>
      <c r="L68" s="48">
        <f t="shared" si="1"/>
        <v>104125</v>
      </c>
      <c r="M68" s="48">
        <v>3644375</v>
      </c>
    </row>
    <row r="69" spans="1:13" ht="114.75">
      <c r="A69" s="5">
        <v>60</v>
      </c>
      <c r="B69" s="53" t="s">
        <v>240</v>
      </c>
      <c r="C69" s="5" t="s">
        <v>237</v>
      </c>
      <c r="D69" s="64" t="s">
        <v>132</v>
      </c>
      <c r="E69" s="6">
        <v>90101800</v>
      </c>
      <c r="F69" s="52" t="s">
        <v>133</v>
      </c>
      <c r="G69" s="53" t="s">
        <v>118</v>
      </c>
      <c r="H69" s="53"/>
      <c r="I69" s="53">
        <v>50</v>
      </c>
      <c r="J69" s="48">
        <v>20759.596638655461</v>
      </c>
      <c r="K69" s="48">
        <f t="shared" si="3"/>
        <v>3944.3233613445377</v>
      </c>
      <c r="L69" s="48">
        <f t="shared" si="1"/>
        <v>24703.919999999998</v>
      </c>
      <c r="M69" s="48">
        <v>1235196</v>
      </c>
    </row>
    <row r="70" spans="1:13" ht="38.25">
      <c r="A70" s="5">
        <v>61</v>
      </c>
      <c r="B70" s="53" t="s">
        <v>240</v>
      </c>
      <c r="C70" s="5" t="s">
        <v>237</v>
      </c>
      <c r="D70" s="64" t="s">
        <v>134</v>
      </c>
      <c r="E70" s="6">
        <v>90101800</v>
      </c>
      <c r="F70" s="52" t="s">
        <v>135</v>
      </c>
      <c r="G70" s="53" t="s">
        <v>118</v>
      </c>
      <c r="H70" s="53"/>
      <c r="I70" s="53">
        <v>50</v>
      </c>
      <c r="J70" s="48">
        <v>28588.235294117647</v>
      </c>
      <c r="K70" s="48">
        <f t="shared" si="3"/>
        <v>5431.7647058823532</v>
      </c>
      <c r="L70" s="48">
        <f t="shared" si="1"/>
        <v>34020</v>
      </c>
      <c r="M70" s="48">
        <v>1701000</v>
      </c>
    </row>
    <row r="71" spans="1:13" ht="51">
      <c r="A71" s="5">
        <v>62</v>
      </c>
      <c r="B71" s="53" t="s">
        <v>240</v>
      </c>
      <c r="C71" s="5" t="s">
        <v>241</v>
      </c>
      <c r="D71" s="64" t="s">
        <v>136</v>
      </c>
      <c r="E71" s="6">
        <v>90101500</v>
      </c>
      <c r="F71" s="52" t="s">
        <v>137</v>
      </c>
      <c r="G71" s="53" t="s">
        <v>118</v>
      </c>
      <c r="H71" s="53"/>
      <c r="I71" s="53">
        <v>1</v>
      </c>
      <c r="J71" s="48">
        <v>736250</v>
      </c>
      <c r="K71" s="48">
        <f t="shared" si="3"/>
        <v>139887.5</v>
      </c>
      <c r="L71" s="48">
        <f t="shared" si="1"/>
        <v>876137.5</v>
      </c>
      <c r="M71" s="48">
        <v>876137.5</v>
      </c>
    </row>
    <row r="72" spans="1:13" ht="25.5">
      <c r="A72" s="5">
        <v>63</v>
      </c>
      <c r="B72" s="53" t="s">
        <v>240</v>
      </c>
      <c r="C72" s="5" t="s">
        <v>241</v>
      </c>
      <c r="D72" s="64" t="s">
        <v>138</v>
      </c>
      <c r="E72" s="6">
        <v>90111600</v>
      </c>
      <c r="F72" s="52" t="s">
        <v>139</v>
      </c>
      <c r="G72" s="53" t="s">
        <v>56</v>
      </c>
      <c r="H72" s="53"/>
      <c r="I72" s="53">
        <v>56</v>
      </c>
      <c r="J72" s="48">
        <v>108125</v>
      </c>
      <c r="K72" s="48">
        <f t="shared" si="3"/>
        <v>20543.75</v>
      </c>
      <c r="L72" s="48">
        <f t="shared" si="1"/>
        <v>128668.75</v>
      </c>
      <c r="M72" s="48">
        <v>7205450</v>
      </c>
    </row>
    <row r="73" spans="1:13" ht="51">
      <c r="A73" s="5">
        <v>64</v>
      </c>
      <c r="B73" s="53" t="s">
        <v>240</v>
      </c>
      <c r="C73" s="5" t="s">
        <v>241</v>
      </c>
      <c r="D73" s="64" t="s">
        <v>138</v>
      </c>
      <c r="E73" s="6">
        <v>90111600</v>
      </c>
      <c r="F73" s="52" t="s">
        <v>140</v>
      </c>
      <c r="G73" s="53" t="s">
        <v>56</v>
      </c>
      <c r="H73" s="53"/>
      <c r="I73" s="53">
        <v>54</v>
      </c>
      <c r="J73" s="48">
        <v>40000</v>
      </c>
      <c r="K73" s="48">
        <f t="shared" si="3"/>
        <v>7600</v>
      </c>
      <c r="L73" s="48">
        <f t="shared" si="1"/>
        <v>47600</v>
      </c>
      <c r="M73" s="48">
        <v>2570400</v>
      </c>
    </row>
    <row r="74" spans="1:13" ht="30.75" customHeight="1">
      <c r="A74" s="5">
        <v>65</v>
      </c>
      <c r="B74" s="53" t="s">
        <v>240</v>
      </c>
      <c r="C74" s="5" t="s">
        <v>241</v>
      </c>
      <c r="D74" s="64" t="s">
        <v>141</v>
      </c>
      <c r="E74" s="6">
        <v>90111600</v>
      </c>
      <c r="F74" s="52" t="s">
        <v>142</v>
      </c>
      <c r="G74" s="53" t="s">
        <v>37</v>
      </c>
      <c r="H74" s="53"/>
      <c r="I74" s="53">
        <v>1</v>
      </c>
      <c r="J74" s="48">
        <v>1760000</v>
      </c>
      <c r="K74" s="48">
        <f t="shared" si="3"/>
        <v>334400</v>
      </c>
      <c r="L74" s="48">
        <f t="shared" si="1"/>
        <v>2094400</v>
      </c>
      <c r="M74" s="48">
        <v>2094400</v>
      </c>
    </row>
    <row r="75" spans="1:13" ht="25.5" customHeight="1">
      <c r="A75" s="5">
        <v>66</v>
      </c>
      <c r="B75" s="53" t="s">
        <v>240</v>
      </c>
      <c r="C75" s="5" t="s">
        <v>241</v>
      </c>
      <c r="D75" s="64" t="s">
        <v>141</v>
      </c>
      <c r="E75" s="6">
        <v>90111600</v>
      </c>
      <c r="F75" s="52" t="s">
        <v>143</v>
      </c>
      <c r="G75" s="53" t="s">
        <v>37</v>
      </c>
      <c r="H75" s="53"/>
      <c r="I75" s="53">
        <v>2</v>
      </c>
      <c r="J75" s="48">
        <v>570000</v>
      </c>
      <c r="K75" s="48">
        <f t="shared" si="3"/>
        <v>108300</v>
      </c>
      <c r="L75" s="48">
        <f t="shared" ref="L75:L119" si="4">+J75+K75</f>
        <v>678300</v>
      </c>
      <c r="M75" s="48">
        <v>1356600</v>
      </c>
    </row>
    <row r="76" spans="1:13" ht="29.25" customHeight="1">
      <c r="A76" s="5">
        <v>67</v>
      </c>
      <c r="B76" s="53" t="s">
        <v>240</v>
      </c>
      <c r="C76" s="5" t="s">
        <v>237</v>
      </c>
      <c r="D76" s="64" t="s">
        <v>144</v>
      </c>
      <c r="E76" s="63">
        <v>80141900</v>
      </c>
      <c r="F76" s="58" t="s">
        <v>145</v>
      </c>
      <c r="G76" s="53" t="s">
        <v>118</v>
      </c>
      <c r="H76" s="53"/>
      <c r="I76" s="53">
        <v>10</v>
      </c>
      <c r="J76" s="48">
        <v>522035.00000000006</v>
      </c>
      <c r="K76" s="48">
        <f t="shared" si="3"/>
        <v>99186.650000000009</v>
      </c>
      <c r="L76" s="48">
        <f t="shared" si="4"/>
        <v>621221.65</v>
      </c>
      <c r="M76" s="48">
        <v>6212216.5</v>
      </c>
    </row>
    <row r="77" spans="1:13" ht="24.75" customHeight="1">
      <c r="A77" s="5">
        <v>68</v>
      </c>
      <c r="B77" s="53" t="s">
        <v>240</v>
      </c>
      <c r="C77" s="5" t="s">
        <v>237</v>
      </c>
      <c r="D77" s="64" t="s">
        <v>144</v>
      </c>
      <c r="E77" s="63">
        <v>80141900</v>
      </c>
      <c r="F77" s="58" t="s">
        <v>146</v>
      </c>
      <c r="G77" s="53" t="s">
        <v>118</v>
      </c>
      <c r="H77" s="53"/>
      <c r="I77" s="53">
        <v>9</v>
      </c>
      <c r="J77" s="48">
        <v>927000</v>
      </c>
      <c r="K77" s="48">
        <f t="shared" si="3"/>
        <v>176130</v>
      </c>
      <c r="L77" s="48">
        <f t="shared" si="4"/>
        <v>1103130</v>
      </c>
      <c r="M77" s="48">
        <v>9928170</v>
      </c>
    </row>
    <row r="78" spans="1:13" ht="22.5" customHeight="1">
      <c r="A78" s="5">
        <v>69</v>
      </c>
      <c r="B78" s="53" t="s">
        <v>240</v>
      </c>
      <c r="C78" s="5" t="s">
        <v>237</v>
      </c>
      <c r="D78" s="64" t="s">
        <v>147</v>
      </c>
      <c r="E78" s="5">
        <v>15101500</v>
      </c>
      <c r="F78" s="52" t="s">
        <v>148</v>
      </c>
      <c r="G78" s="53" t="s">
        <v>118</v>
      </c>
      <c r="H78" s="53"/>
      <c r="I78" s="53">
        <v>1</v>
      </c>
      <c r="J78" s="48">
        <v>75100</v>
      </c>
      <c r="K78" s="48">
        <f t="shared" si="3"/>
        <v>14269</v>
      </c>
      <c r="L78" s="48">
        <f t="shared" si="4"/>
        <v>89369</v>
      </c>
      <c r="M78" s="48">
        <v>89369</v>
      </c>
    </row>
    <row r="79" spans="1:13" ht="30" customHeight="1">
      <c r="A79" s="5">
        <v>70</v>
      </c>
      <c r="B79" s="53" t="s">
        <v>240</v>
      </c>
      <c r="C79" s="5" t="s">
        <v>237</v>
      </c>
      <c r="D79" s="64" t="s">
        <v>149</v>
      </c>
      <c r="E79" s="6">
        <v>80141900</v>
      </c>
      <c r="F79" s="52" t="s">
        <v>150</v>
      </c>
      <c r="G79" s="53" t="s">
        <v>118</v>
      </c>
      <c r="H79" s="53"/>
      <c r="I79" s="53">
        <v>4</v>
      </c>
      <c r="J79" s="48">
        <v>135000</v>
      </c>
      <c r="K79" s="48">
        <f t="shared" si="3"/>
        <v>25650</v>
      </c>
      <c r="L79" s="48">
        <f t="shared" si="4"/>
        <v>160650</v>
      </c>
      <c r="M79" s="48">
        <v>642600</v>
      </c>
    </row>
    <row r="80" spans="1:13" ht="25.5" customHeight="1">
      <c r="A80" s="5">
        <v>71</v>
      </c>
      <c r="B80" s="53" t="s">
        <v>240</v>
      </c>
      <c r="C80" s="5" t="s">
        <v>241</v>
      </c>
      <c r="D80" s="64" t="s">
        <v>151</v>
      </c>
      <c r="E80" s="5">
        <v>45111900</v>
      </c>
      <c r="F80" s="52" t="s">
        <v>152</v>
      </c>
      <c r="G80" s="53" t="s">
        <v>118</v>
      </c>
      <c r="H80" s="53"/>
      <c r="I80" s="53">
        <v>1</v>
      </c>
      <c r="J80" s="48">
        <v>938500</v>
      </c>
      <c r="K80" s="48">
        <f t="shared" si="3"/>
        <v>178315</v>
      </c>
      <c r="L80" s="48">
        <f t="shared" si="4"/>
        <v>1116815</v>
      </c>
      <c r="M80" s="48">
        <v>1116815</v>
      </c>
    </row>
    <row r="81" spans="1:15" ht="26.25" customHeight="1">
      <c r="A81" s="5">
        <v>72</v>
      </c>
      <c r="B81" s="53" t="s">
        <v>240</v>
      </c>
      <c r="C81" s="5" t="s">
        <v>237</v>
      </c>
      <c r="D81" s="65" t="s">
        <v>153</v>
      </c>
      <c r="E81" s="6">
        <v>80141900</v>
      </c>
      <c r="F81" s="52" t="s">
        <v>154</v>
      </c>
      <c r="G81" s="53" t="s">
        <v>118</v>
      </c>
      <c r="H81" s="53"/>
      <c r="I81" s="53">
        <v>28</v>
      </c>
      <c r="J81" s="48">
        <v>18650</v>
      </c>
      <c r="K81" s="48">
        <f t="shared" si="3"/>
        <v>3543.5</v>
      </c>
      <c r="L81" s="48">
        <f t="shared" si="4"/>
        <v>22193.5</v>
      </c>
      <c r="M81" s="48">
        <v>621418</v>
      </c>
    </row>
    <row r="82" spans="1:15" ht="35.25" customHeight="1">
      <c r="A82" s="5">
        <v>73</v>
      </c>
      <c r="B82" s="53" t="s">
        <v>240</v>
      </c>
      <c r="C82" s="5" t="s">
        <v>241</v>
      </c>
      <c r="D82" s="64" t="s">
        <v>155</v>
      </c>
      <c r="E82" s="6">
        <v>80141900</v>
      </c>
      <c r="F82" s="52" t="s">
        <v>156</v>
      </c>
      <c r="G82" s="53" t="s">
        <v>37</v>
      </c>
      <c r="H82" s="53"/>
      <c r="I82" s="53">
        <v>1</v>
      </c>
      <c r="J82" s="48">
        <v>982500</v>
      </c>
      <c r="K82" s="48">
        <f t="shared" si="3"/>
        <v>186675</v>
      </c>
      <c r="L82" s="48">
        <f t="shared" si="4"/>
        <v>1169175</v>
      </c>
      <c r="M82" s="48">
        <v>1169175</v>
      </c>
    </row>
    <row r="83" spans="1:15" ht="39" customHeight="1">
      <c r="A83" s="5">
        <v>74</v>
      </c>
      <c r="B83" s="53" t="s">
        <v>240</v>
      </c>
      <c r="C83" s="5" t="s">
        <v>237</v>
      </c>
      <c r="D83" s="64" t="s">
        <v>157</v>
      </c>
      <c r="E83" s="6">
        <v>80141900</v>
      </c>
      <c r="F83" s="52" t="s">
        <v>158</v>
      </c>
      <c r="G83" s="53" t="s">
        <v>118</v>
      </c>
      <c r="H83" s="53"/>
      <c r="I83" s="53">
        <v>1</v>
      </c>
      <c r="J83" s="48">
        <v>500000</v>
      </c>
      <c r="K83" s="48">
        <f t="shared" si="3"/>
        <v>95000</v>
      </c>
      <c r="L83" s="48">
        <f t="shared" si="4"/>
        <v>595000</v>
      </c>
      <c r="M83" s="48">
        <v>595000</v>
      </c>
    </row>
    <row r="84" spans="1:15" ht="26.25" customHeight="1">
      <c r="A84" s="5">
        <v>75</v>
      </c>
      <c r="B84" s="53" t="s">
        <v>240</v>
      </c>
      <c r="C84" s="5" t="s">
        <v>237</v>
      </c>
      <c r="D84" s="64" t="s">
        <v>159</v>
      </c>
      <c r="E84" s="6">
        <v>80141900</v>
      </c>
      <c r="F84" s="52" t="s">
        <v>160</v>
      </c>
      <c r="G84" s="53" t="s">
        <v>118</v>
      </c>
      <c r="H84" s="53"/>
      <c r="I84" s="53">
        <v>3</v>
      </c>
      <c r="J84" s="48">
        <v>550000</v>
      </c>
      <c r="K84" s="48">
        <f t="shared" si="3"/>
        <v>104500</v>
      </c>
      <c r="L84" s="48">
        <f t="shared" si="4"/>
        <v>654500</v>
      </c>
      <c r="M84" s="48">
        <v>1963500</v>
      </c>
    </row>
    <row r="85" spans="1:15" ht="25.5" customHeight="1">
      <c r="A85" s="5">
        <v>76</v>
      </c>
      <c r="B85" s="53" t="s">
        <v>240</v>
      </c>
      <c r="C85" s="5" t="s">
        <v>237</v>
      </c>
      <c r="D85" s="64" t="s">
        <v>161</v>
      </c>
      <c r="E85" s="6">
        <v>80141900</v>
      </c>
      <c r="F85" s="52" t="s">
        <v>162</v>
      </c>
      <c r="G85" s="53" t="s">
        <v>118</v>
      </c>
      <c r="H85" s="53"/>
      <c r="I85" s="53">
        <v>10</v>
      </c>
      <c r="J85" s="48">
        <v>250000</v>
      </c>
      <c r="K85" s="48">
        <f t="shared" si="3"/>
        <v>47500</v>
      </c>
      <c r="L85" s="48">
        <f t="shared" si="4"/>
        <v>297500</v>
      </c>
      <c r="M85" s="48">
        <v>2975000</v>
      </c>
    </row>
    <row r="86" spans="1:15" ht="27.75" customHeight="1">
      <c r="A86" s="5">
        <v>77</v>
      </c>
      <c r="B86" s="53" t="s">
        <v>240</v>
      </c>
      <c r="C86" s="5" t="s">
        <v>241</v>
      </c>
      <c r="D86" s="64" t="s">
        <v>163</v>
      </c>
      <c r="E86" s="6">
        <v>80141900</v>
      </c>
      <c r="F86" s="52" t="s">
        <v>164</v>
      </c>
      <c r="G86" s="53" t="s">
        <v>37</v>
      </c>
      <c r="H86" s="53"/>
      <c r="I86" s="53">
        <v>19</v>
      </c>
      <c r="J86" s="48">
        <v>85050</v>
      </c>
      <c r="K86" s="48">
        <f t="shared" si="3"/>
        <v>16159.5</v>
      </c>
      <c r="L86" s="48">
        <f t="shared" si="4"/>
        <v>101209.5</v>
      </c>
      <c r="M86" s="48">
        <v>1922980.5</v>
      </c>
    </row>
    <row r="87" spans="1:15" ht="102">
      <c r="A87" s="5">
        <v>78</v>
      </c>
      <c r="B87" s="53" t="s">
        <v>240</v>
      </c>
      <c r="C87" s="5" t="s">
        <v>237</v>
      </c>
      <c r="D87" s="64" t="s">
        <v>165</v>
      </c>
      <c r="E87" s="6">
        <v>81112100</v>
      </c>
      <c r="F87" s="52" t="s">
        <v>166</v>
      </c>
      <c r="G87" s="53" t="s">
        <v>118</v>
      </c>
      <c r="H87" s="53"/>
      <c r="I87" s="53">
        <v>1</v>
      </c>
      <c r="J87" s="48">
        <v>2500000</v>
      </c>
      <c r="K87" s="48">
        <f t="shared" si="3"/>
        <v>475000</v>
      </c>
      <c r="L87" s="48">
        <f t="shared" si="4"/>
        <v>2975000</v>
      </c>
      <c r="M87" s="48">
        <v>2975000</v>
      </c>
    </row>
    <row r="88" spans="1:15" ht="38.25">
      <c r="A88" s="5">
        <v>79</v>
      </c>
      <c r="B88" s="53" t="s">
        <v>240</v>
      </c>
      <c r="C88" s="5" t="s">
        <v>241</v>
      </c>
      <c r="D88" s="64" t="s">
        <v>167</v>
      </c>
      <c r="E88" s="6">
        <v>80141900</v>
      </c>
      <c r="F88" s="52" t="s">
        <v>168</v>
      </c>
      <c r="G88" s="53" t="s">
        <v>37</v>
      </c>
      <c r="H88" s="53"/>
      <c r="I88" s="53">
        <v>6</v>
      </c>
      <c r="J88" s="48">
        <v>568340</v>
      </c>
      <c r="K88" s="48">
        <f t="shared" si="3"/>
        <v>107984.6</v>
      </c>
      <c r="L88" s="48">
        <f t="shared" si="4"/>
        <v>676324.6</v>
      </c>
      <c r="M88" s="48">
        <v>4057947.5999999996</v>
      </c>
    </row>
    <row r="89" spans="1:15" ht="76.5">
      <c r="A89" s="5">
        <v>80</v>
      </c>
      <c r="B89" s="53" t="s">
        <v>240</v>
      </c>
      <c r="C89" s="5" t="s">
        <v>237</v>
      </c>
      <c r="D89" s="64" t="s">
        <v>169</v>
      </c>
      <c r="E89" s="5">
        <v>45111900</v>
      </c>
      <c r="F89" s="52" t="s">
        <v>170</v>
      </c>
      <c r="G89" s="53" t="s">
        <v>20</v>
      </c>
      <c r="H89" s="53"/>
      <c r="I89" s="53">
        <v>10</v>
      </c>
      <c r="J89" s="48">
        <v>48532.500000000007</v>
      </c>
      <c r="K89" s="48">
        <f t="shared" si="3"/>
        <v>9221.1750000000011</v>
      </c>
      <c r="L89" s="48">
        <f t="shared" si="4"/>
        <v>57753.67500000001</v>
      </c>
      <c r="M89" s="48">
        <v>577536.75</v>
      </c>
      <c r="O89" s="51"/>
    </row>
    <row r="90" spans="1:15" ht="140.25">
      <c r="A90" s="5">
        <v>81</v>
      </c>
      <c r="B90" s="53" t="s">
        <v>240</v>
      </c>
      <c r="C90" s="5" t="s">
        <v>237</v>
      </c>
      <c r="D90" s="64" t="s">
        <v>171</v>
      </c>
      <c r="E90" s="6">
        <v>90101800</v>
      </c>
      <c r="F90" s="52" t="s">
        <v>172</v>
      </c>
      <c r="G90" s="53" t="s">
        <v>118</v>
      </c>
      <c r="H90" s="53"/>
      <c r="I90" s="53">
        <v>680</v>
      </c>
      <c r="J90" s="48">
        <v>13840.336134453783</v>
      </c>
      <c r="K90" s="48">
        <f t="shared" si="3"/>
        <v>2629.6638655462189</v>
      </c>
      <c r="L90" s="48">
        <f t="shared" si="4"/>
        <v>16470</v>
      </c>
      <c r="M90" s="48">
        <v>11199600</v>
      </c>
      <c r="O90" s="51"/>
    </row>
    <row r="91" spans="1:15" ht="38.25">
      <c r="A91" s="5">
        <v>82</v>
      </c>
      <c r="B91" s="53" t="s">
        <v>240</v>
      </c>
      <c r="C91" s="5" t="s">
        <v>237</v>
      </c>
      <c r="D91" s="64" t="s">
        <v>173</v>
      </c>
      <c r="E91" s="6">
        <v>90101800</v>
      </c>
      <c r="F91" s="52" t="s">
        <v>174</v>
      </c>
      <c r="G91" s="53" t="s">
        <v>118</v>
      </c>
      <c r="H91" s="53"/>
      <c r="I91" s="53">
        <v>100</v>
      </c>
      <c r="J91" s="48">
        <v>14974.789915966387</v>
      </c>
      <c r="K91" s="48">
        <f t="shared" si="3"/>
        <v>2845.2100840336134</v>
      </c>
      <c r="L91" s="48">
        <f t="shared" si="4"/>
        <v>17820</v>
      </c>
      <c r="M91" s="48">
        <v>1782000</v>
      </c>
      <c r="O91" s="51"/>
    </row>
    <row r="92" spans="1:15" ht="38.25">
      <c r="A92" s="5">
        <v>83</v>
      </c>
      <c r="B92" s="53" t="s">
        <v>240</v>
      </c>
      <c r="C92" s="5" t="s">
        <v>237</v>
      </c>
      <c r="D92" s="64" t="s">
        <v>175</v>
      </c>
      <c r="E92" s="6">
        <v>90101800</v>
      </c>
      <c r="F92" s="52" t="s">
        <v>176</v>
      </c>
      <c r="G92" s="53" t="s">
        <v>118</v>
      </c>
      <c r="H92" s="53"/>
      <c r="I92" s="53">
        <v>40</v>
      </c>
      <c r="J92" s="48">
        <v>10210.084033613446</v>
      </c>
      <c r="K92" s="48">
        <f t="shared" si="3"/>
        <v>1939.9159663865548</v>
      </c>
      <c r="L92" s="48">
        <f t="shared" si="4"/>
        <v>12150</v>
      </c>
      <c r="M92" s="48">
        <v>486000</v>
      </c>
      <c r="O92" s="51"/>
    </row>
    <row r="93" spans="1:15" ht="63.75">
      <c r="A93" s="5">
        <v>84</v>
      </c>
      <c r="B93" s="53" t="s">
        <v>240</v>
      </c>
      <c r="C93" s="5" t="s">
        <v>237</v>
      </c>
      <c r="D93" s="64" t="s">
        <v>177</v>
      </c>
      <c r="E93" s="6">
        <v>90101800</v>
      </c>
      <c r="F93" s="52" t="s">
        <v>178</v>
      </c>
      <c r="G93" s="53" t="s">
        <v>37</v>
      </c>
      <c r="H93" s="53"/>
      <c r="I93" s="53">
        <v>540</v>
      </c>
      <c r="J93" s="48">
        <v>6443.6974789915967</v>
      </c>
      <c r="K93" s="48">
        <f t="shared" si="3"/>
        <v>1224.3025210084033</v>
      </c>
      <c r="L93" s="48">
        <f t="shared" si="4"/>
        <v>7668</v>
      </c>
      <c r="M93" s="48">
        <v>4140720</v>
      </c>
      <c r="O93" s="51"/>
    </row>
    <row r="94" spans="1:15" ht="44.25" customHeight="1">
      <c r="A94" s="5">
        <v>85</v>
      </c>
      <c r="B94" s="53" t="s">
        <v>240</v>
      </c>
      <c r="C94" s="5" t="s">
        <v>237</v>
      </c>
      <c r="D94" s="64" t="s">
        <v>179</v>
      </c>
      <c r="E94" s="6">
        <v>90131500</v>
      </c>
      <c r="F94" s="52" t="s">
        <v>180</v>
      </c>
      <c r="G94" s="53" t="s">
        <v>37</v>
      </c>
      <c r="H94" s="53"/>
      <c r="I94" s="53">
        <v>3</v>
      </c>
      <c r="J94" s="48">
        <v>1005000</v>
      </c>
      <c r="K94" s="48">
        <f t="shared" si="3"/>
        <v>190950</v>
      </c>
      <c r="L94" s="48">
        <f t="shared" si="4"/>
        <v>1195950</v>
      </c>
      <c r="M94" s="48">
        <v>3587850</v>
      </c>
      <c r="O94" s="51"/>
    </row>
    <row r="95" spans="1:15" ht="25.5">
      <c r="A95" s="5">
        <v>86</v>
      </c>
      <c r="B95" s="53" t="s">
        <v>240</v>
      </c>
      <c r="C95" s="5" t="s">
        <v>237</v>
      </c>
      <c r="D95" s="64" t="s">
        <v>179</v>
      </c>
      <c r="E95" s="6">
        <v>90131500</v>
      </c>
      <c r="F95" s="52" t="s">
        <v>181</v>
      </c>
      <c r="G95" s="53" t="s">
        <v>37</v>
      </c>
      <c r="H95" s="53"/>
      <c r="I95" s="53">
        <v>5</v>
      </c>
      <c r="J95" s="48">
        <v>875000</v>
      </c>
      <c r="K95" s="48">
        <f t="shared" si="3"/>
        <v>166250</v>
      </c>
      <c r="L95" s="48">
        <f t="shared" si="4"/>
        <v>1041250</v>
      </c>
      <c r="M95" s="48">
        <v>5206250</v>
      </c>
      <c r="O95" s="51"/>
    </row>
    <row r="96" spans="1:15" ht="38.25">
      <c r="A96" s="5">
        <v>87</v>
      </c>
      <c r="B96" s="53" t="s">
        <v>240</v>
      </c>
      <c r="C96" s="5" t="s">
        <v>237</v>
      </c>
      <c r="D96" s="64" t="s">
        <v>179</v>
      </c>
      <c r="E96" s="6">
        <v>90131500</v>
      </c>
      <c r="F96" s="52" t="s">
        <v>182</v>
      </c>
      <c r="G96" s="53" t="s">
        <v>118</v>
      </c>
      <c r="H96" s="53"/>
      <c r="I96" s="53">
        <v>9</v>
      </c>
      <c r="J96" s="48">
        <v>390000</v>
      </c>
      <c r="K96" s="48">
        <f t="shared" si="3"/>
        <v>74100</v>
      </c>
      <c r="L96" s="48">
        <f t="shared" si="4"/>
        <v>464100</v>
      </c>
      <c r="M96" s="48">
        <v>4176900</v>
      </c>
      <c r="O96" s="51"/>
    </row>
    <row r="97" spans="1:13" ht="38.25">
      <c r="A97" s="5">
        <v>88</v>
      </c>
      <c r="B97" s="53" t="s">
        <v>240</v>
      </c>
      <c r="C97" s="5" t="s">
        <v>237</v>
      </c>
      <c r="D97" s="64" t="s">
        <v>179</v>
      </c>
      <c r="E97" s="6">
        <v>90131500</v>
      </c>
      <c r="F97" s="52" t="s">
        <v>183</v>
      </c>
      <c r="G97" s="53" t="s">
        <v>118</v>
      </c>
      <c r="H97" s="53"/>
      <c r="I97" s="53">
        <v>2</v>
      </c>
      <c r="J97" s="48">
        <v>1325000</v>
      </c>
      <c r="K97" s="48">
        <f t="shared" si="3"/>
        <v>251750</v>
      </c>
      <c r="L97" s="48">
        <f t="shared" si="4"/>
        <v>1576750</v>
      </c>
      <c r="M97" s="62">
        <v>3153500</v>
      </c>
    </row>
    <row r="98" spans="1:13" ht="25.5">
      <c r="A98" s="5">
        <v>89</v>
      </c>
      <c r="B98" s="53" t="s">
        <v>240</v>
      </c>
      <c r="C98" s="5" t="s">
        <v>237</v>
      </c>
      <c r="D98" s="64" t="s">
        <v>184</v>
      </c>
      <c r="E98" s="6">
        <v>90131500</v>
      </c>
      <c r="F98" s="52" t="s">
        <v>185</v>
      </c>
      <c r="G98" s="53" t="s">
        <v>118</v>
      </c>
      <c r="H98" s="53"/>
      <c r="I98" s="53">
        <v>10</v>
      </c>
      <c r="J98" s="48">
        <v>880000</v>
      </c>
      <c r="K98" s="48">
        <f t="shared" si="3"/>
        <v>167200</v>
      </c>
      <c r="L98" s="48">
        <f t="shared" si="4"/>
        <v>1047200</v>
      </c>
      <c r="M98" s="54">
        <v>10472000</v>
      </c>
    </row>
    <row r="99" spans="1:13" ht="25.5">
      <c r="A99" s="5">
        <v>90</v>
      </c>
      <c r="B99" s="53" t="s">
        <v>240</v>
      </c>
      <c r="C99" s="5" t="s">
        <v>237</v>
      </c>
      <c r="D99" s="64" t="s">
        <v>179</v>
      </c>
      <c r="E99" s="6">
        <v>90131500</v>
      </c>
      <c r="F99" s="52" t="s">
        <v>186</v>
      </c>
      <c r="G99" s="53" t="s">
        <v>118</v>
      </c>
      <c r="H99" s="53"/>
      <c r="I99" s="53">
        <v>5</v>
      </c>
      <c r="J99" s="48">
        <v>390000</v>
      </c>
      <c r="K99" s="48">
        <f t="shared" si="3"/>
        <v>74100</v>
      </c>
      <c r="L99" s="48">
        <f t="shared" si="4"/>
        <v>464100</v>
      </c>
      <c r="M99" s="54">
        <v>2320500</v>
      </c>
    </row>
    <row r="100" spans="1:13" ht="114.75">
      <c r="A100" s="5">
        <v>91</v>
      </c>
      <c r="B100" s="53" t="s">
        <v>240</v>
      </c>
      <c r="C100" s="5" t="s">
        <v>237</v>
      </c>
      <c r="D100" s="64" t="s">
        <v>187</v>
      </c>
      <c r="E100" s="63">
        <v>81112100</v>
      </c>
      <c r="F100" s="52" t="s">
        <v>188</v>
      </c>
      <c r="G100" s="53" t="s">
        <v>37</v>
      </c>
      <c r="H100" s="53"/>
      <c r="I100" s="53">
        <v>3</v>
      </c>
      <c r="J100" s="48">
        <v>300000</v>
      </c>
      <c r="K100" s="48">
        <f t="shared" si="3"/>
        <v>57000</v>
      </c>
      <c r="L100" s="48">
        <f t="shared" si="4"/>
        <v>357000</v>
      </c>
      <c r="M100" s="54">
        <v>1071000</v>
      </c>
    </row>
    <row r="101" spans="1:13" ht="127.5">
      <c r="A101" s="5">
        <v>92</v>
      </c>
      <c r="B101" s="53" t="s">
        <v>240</v>
      </c>
      <c r="C101" s="5" t="s">
        <v>237</v>
      </c>
      <c r="D101" s="64" t="s">
        <v>187</v>
      </c>
      <c r="E101" s="63">
        <v>81112100</v>
      </c>
      <c r="F101" s="52" t="s">
        <v>189</v>
      </c>
      <c r="G101" s="53" t="s">
        <v>37</v>
      </c>
      <c r="H101" s="53"/>
      <c r="I101" s="53">
        <v>3</v>
      </c>
      <c r="J101" s="48">
        <v>800000</v>
      </c>
      <c r="K101" s="48">
        <f t="shared" si="3"/>
        <v>152000</v>
      </c>
      <c r="L101" s="48">
        <f t="shared" si="4"/>
        <v>952000</v>
      </c>
      <c r="M101" s="54">
        <v>2856000</v>
      </c>
    </row>
    <row r="102" spans="1:13" ht="153">
      <c r="A102" s="5">
        <v>93</v>
      </c>
      <c r="B102" s="53" t="s">
        <v>240</v>
      </c>
      <c r="C102" s="55" t="s">
        <v>241</v>
      </c>
      <c r="D102" s="64" t="s">
        <v>190</v>
      </c>
      <c r="E102" s="5">
        <v>45111500</v>
      </c>
      <c r="F102" s="52" t="s">
        <v>191</v>
      </c>
      <c r="G102" s="53" t="s">
        <v>37</v>
      </c>
      <c r="H102" s="53"/>
      <c r="I102" s="53">
        <v>1</v>
      </c>
      <c r="J102" s="48">
        <v>4317000</v>
      </c>
      <c r="K102" s="48">
        <f t="shared" si="3"/>
        <v>820230</v>
      </c>
      <c r="L102" s="48">
        <f t="shared" si="4"/>
        <v>5137230</v>
      </c>
      <c r="M102" s="54">
        <v>5137230</v>
      </c>
    </row>
    <row r="103" spans="1:13" ht="25.5">
      <c r="A103" s="5">
        <v>94</v>
      </c>
      <c r="B103" s="53" t="s">
        <v>240</v>
      </c>
      <c r="C103" s="55" t="s">
        <v>241</v>
      </c>
      <c r="D103" s="64" t="s">
        <v>190</v>
      </c>
      <c r="E103" s="5">
        <v>45111500</v>
      </c>
      <c r="F103" s="52" t="s">
        <v>192</v>
      </c>
      <c r="G103" s="53" t="s">
        <v>118</v>
      </c>
      <c r="H103" s="53"/>
      <c r="I103" s="53">
        <v>8</v>
      </c>
      <c r="J103" s="48">
        <v>732500</v>
      </c>
      <c r="K103" s="48">
        <f t="shared" si="3"/>
        <v>139175</v>
      </c>
      <c r="L103" s="48">
        <f t="shared" si="4"/>
        <v>871675</v>
      </c>
      <c r="M103" s="54">
        <v>6973400</v>
      </c>
    </row>
    <row r="104" spans="1:13">
      <c r="A104" s="5">
        <v>95</v>
      </c>
      <c r="B104" s="53" t="s">
        <v>240</v>
      </c>
      <c r="C104" s="55" t="s">
        <v>241</v>
      </c>
      <c r="D104" s="64" t="s">
        <v>190</v>
      </c>
      <c r="E104" s="5">
        <v>45111500</v>
      </c>
      <c r="F104" s="52" t="s">
        <v>193</v>
      </c>
      <c r="G104" s="53" t="s">
        <v>118</v>
      </c>
      <c r="H104" s="53"/>
      <c r="I104" s="53">
        <v>2</v>
      </c>
      <c r="J104" s="48">
        <v>510250</v>
      </c>
      <c r="K104" s="48">
        <f t="shared" si="3"/>
        <v>96947.5</v>
      </c>
      <c r="L104" s="48">
        <f t="shared" si="4"/>
        <v>607197.5</v>
      </c>
      <c r="M104" s="54">
        <v>1214395</v>
      </c>
    </row>
    <row r="105" spans="1:13" ht="25.5">
      <c r="A105" s="5">
        <v>96</v>
      </c>
      <c r="B105" s="53" t="s">
        <v>240</v>
      </c>
      <c r="C105" s="55" t="s">
        <v>241</v>
      </c>
      <c r="D105" s="64" t="s">
        <v>194</v>
      </c>
      <c r="E105" s="6">
        <v>80141900</v>
      </c>
      <c r="F105" s="52" t="s">
        <v>195</v>
      </c>
      <c r="G105" s="53" t="s">
        <v>37</v>
      </c>
      <c r="H105" s="53"/>
      <c r="I105" s="53">
        <v>5</v>
      </c>
      <c r="J105" s="48">
        <v>539150</v>
      </c>
      <c r="K105" s="48">
        <f t="shared" si="3"/>
        <v>102438.5</v>
      </c>
      <c r="L105" s="48">
        <f t="shared" si="4"/>
        <v>641588.5</v>
      </c>
      <c r="M105" s="54">
        <v>3207942.5</v>
      </c>
    </row>
    <row r="106" spans="1:13" ht="25.5">
      <c r="A106" s="5">
        <v>97</v>
      </c>
      <c r="B106" s="53" t="s">
        <v>240</v>
      </c>
      <c r="C106" s="55" t="s">
        <v>241</v>
      </c>
      <c r="D106" s="64" t="s">
        <v>196</v>
      </c>
      <c r="E106" s="5">
        <v>78111800</v>
      </c>
      <c r="F106" s="52" t="s">
        <v>197</v>
      </c>
      <c r="G106" s="53" t="s">
        <v>37</v>
      </c>
      <c r="H106" s="53"/>
      <c r="I106" s="53">
        <v>1</v>
      </c>
      <c r="J106" s="48">
        <v>820000</v>
      </c>
      <c r="K106" s="48">
        <f t="shared" si="3"/>
        <v>155800</v>
      </c>
      <c r="L106" s="48">
        <f t="shared" si="4"/>
        <v>975800</v>
      </c>
      <c r="M106" s="54">
        <v>975800</v>
      </c>
    </row>
    <row r="107" spans="1:13" ht="25.5">
      <c r="A107" s="5">
        <v>98</v>
      </c>
      <c r="B107" s="53" t="s">
        <v>240</v>
      </c>
      <c r="C107" s="55" t="s">
        <v>241</v>
      </c>
      <c r="D107" s="64" t="s">
        <v>196</v>
      </c>
      <c r="E107" s="5">
        <v>78111800</v>
      </c>
      <c r="F107" s="52" t="s">
        <v>198</v>
      </c>
      <c r="G107" s="53" t="s">
        <v>118</v>
      </c>
      <c r="H107" s="53"/>
      <c r="I107" s="53">
        <v>2</v>
      </c>
      <c r="J107" s="48">
        <v>567000</v>
      </c>
      <c r="K107" s="48">
        <f t="shared" si="3"/>
        <v>107730</v>
      </c>
      <c r="L107" s="48">
        <f t="shared" si="4"/>
        <v>674730</v>
      </c>
      <c r="M107" s="54">
        <v>1349460</v>
      </c>
    </row>
    <row r="108" spans="1:13" ht="25.5">
      <c r="A108" s="5">
        <v>99</v>
      </c>
      <c r="B108" s="53" t="s">
        <v>240</v>
      </c>
      <c r="C108" s="55" t="s">
        <v>241</v>
      </c>
      <c r="D108" s="64" t="s">
        <v>196</v>
      </c>
      <c r="E108" s="5">
        <v>78101800</v>
      </c>
      <c r="F108" s="52" t="s">
        <v>199</v>
      </c>
      <c r="G108" s="53" t="s">
        <v>118</v>
      </c>
      <c r="H108" s="53"/>
      <c r="I108" s="53">
        <v>2</v>
      </c>
      <c r="J108" s="48">
        <v>663250</v>
      </c>
      <c r="K108" s="48">
        <f t="shared" si="3"/>
        <v>126017.5</v>
      </c>
      <c r="L108" s="48">
        <f t="shared" si="4"/>
        <v>789267.5</v>
      </c>
      <c r="M108" s="54">
        <v>1578535</v>
      </c>
    </row>
    <row r="109" spans="1:13">
      <c r="A109" s="5">
        <v>100</v>
      </c>
      <c r="B109" s="53" t="s">
        <v>240</v>
      </c>
      <c r="C109" s="55" t="s">
        <v>241</v>
      </c>
      <c r="D109" s="64" t="s">
        <v>196</v>
      </c>
      <c r="E109" s="5">
        <v>78111800</v>
      </c>
      <c r="F109" s="52" t="s">
        <v>200</v>
      </c>
      <c r="G109" s="53" t="s">
        <v>118</v>
      </c>
      <c r="H109" s="53"/>
      <c r="I109" s="53">
        <v>38</v>
      </c>
      <c r="J109" s="48">
        <v>32000</v>
      </c>
      <c r="K109" s="48">
        <f t="shared" si="3"/>
        <v>6080</v>
      </c>
      <c r="L109" s="48">
        <f t="shared" si="4"/>
        <v>38080</v>
      </c>
      <c r="M109" s="54">
        <v>1447040</v>
      </c>
    </row>
    <row r="110" spans="1:13" ht="15.75">
      <c r="A110" s="5">
        <v>101</v>
      </c>
      <c r="B110" s="53" t="s">
        <v>240</v>
      </c>
      <c r="C110" s="55" t="s">
        <v>237</v>
      </c>
      <c r="D110" s="64" t="s">
        <v>201</v>
      </c>
      <c r="E110" s="63">
        <v>81112100</v>
      </c>
      <c r="F110" s="52" t="s">
        <v>202</v>
      </c>
      <c r="G110" s="53" t="s">
        <v>118</v>
      </c>
      <c r="H110" s="53"/>
      <c r="I110" s="53">
        <v>12</v>
      </c>
      <c r="J110" s="48">
        <v>12132.355000000001</v>
      </c>
      <c r="K110" s="48">
        <f t="shared" si="3"/>
        <v>2305.1474500000004</v>
      </c>
      <c r="L110" s="48">
        <f t="shared" si="4"/>
        <v>14437.502450000002</v>
      </c>
      <c r="M110" s="54">
        <v>173250.0294</v>
      </c>
    </row>
    <row r="111" spans="1:13" ht="25.5">
      <c r="A111" s="5">
        <v>102</v>
      </c>
      <c r="B111" s="53" t="s">
        <v>242</v>
      </c>
      <c r="C111" s="55" t="s">
        <v>237</v>
      </c>
      <c r="D111" s="64" t="s">
        <v>203</v>
      </c>
      <c r="E111" s="6">
        <v>90101800</v>
      </c>
      <c r="F111" s="52" t="s">
        <v>204</v>
      </c>
      <c r="G111" s="53" t="s">
        <v>118</v>
      </c>
      <c r="H111" s="53"/>
      <c r="I111" s="53">
        <v>200</v>
      </c>
      <c r="J111" s="48">
        <v>15000</v>
      </c>
      <c r="K111" s="48">
        <f t="shared" si="3"/>
        <v>2850</v>
      </c>
      <c r="L111" s="48">
        <f t="shared" si="4"/>
        <v>17850</v>
      </c>
      <c r="M111" s="54">
        <v>3570000</v>
      </c>
    </row>
    <row r="112" spans="1:13" ht="25.5">
      <c r="A112" s="5">
        <v>103</v>
      </c>
      <c r="B112" s="53" t="s">
        <v>242</v>
      </c>
      <c r="C112" s="55" t="s">
        <v>237</v>
      </c>
      <c r="D112" s="64" t="s">
        <v>205</v>
      </c>
      <c r="E112" s="6">
        <v>90131500</v>
      </c>
      <c r="F112" s="52" t="s">
        <v>206</v>
      </c>
      <c r="G112" s="53" t="s">
        <v>118</v>
      </c>
      <c r="H112" s="53"/>
      <c r="I112" s="53">
        <v>1</v>
      </c>
      <c r="J112" s="48">
        <v>1500000</v>
      </c>
      <c r="K112" s="48">
        <f t="shared" si="3"/>
        <v>285000</v>
      </c>
      <c r="L112" s="48">
        <f t="shared" si="4"/>
        <v>1785000</v>
      </c>
      <c r="M112" s="54">
        <v>1785000</v>
      </c>
    </row>
    <row r="113" spans="1:13" ht="25.5">
      <c r="A113" s="5">
        <v>104</v>
      </c>
      <c r="B113" s="53" t="s">
        <v>243</v>
      </c>
      <c r="C113" s="55" t="s">
        <v>237</v>
      </c>
      <c r="D113" s="64" t="s">
        <v>207</v>
      </c>
      <c r="E113" s="5">
        <v>81112100</v>
      </c>
      <c r="F113" s="52" t="s">
        <v>208</v>
      </c>
      <c r="G113" s="53" t="s">
        <v>118</v>
      </c>
      <c r="H113" s="53"/>
      <c r="I113" s="53">
        <v>2</v>
      </c>
      <c r="J113" s="48">
        <v>283375</v>
      </c>
      <c r="K113" s="48">
        <f t="shared" si="3"/>
        <v>53841.25</v>
      </c>
      <c r="L113" s="48">
        <f t="shared" si="4"/>
        <v>337216.25</v>
      </c>
      <c r="M113" s="54">
        <v>674432.5</v>
      </c>
    </row>
    <row r="114" spans="1:13">
      <c r="A114" s="5">
        <v>105</v>
      </c>
      <c r="B114" s="53" t="s">
        <v>243</v>
      </c>
      <c r="C114" s="55" t="s">
        <v>237</v>
      </c>
      <c r="D114" s="64" t="s">
        <v>209</v>
      </c>
      <c r="E114" s="5">
        <v>60131300</v>
      </c>
      <c r="F114" s="52" t="s">
        <v>210</v>
      </c>
      <c r="G114" s="53" t="s">
        <v>37</v>
      </c>
      <c r="H114" s="53"/>
      <c r="I114" s="53">
        <v>4</v>
      </c>
      <c r="J114" s="48">
        <v>271932.77500000002</v>
      </c>
      <c r="K114" s="48">
        <f t="shared" si="3"/>
        <v>51667.227250000004</v>
      </c>
      <c r="L114" s="48">
        <f t="shared" si="4"/>
        <v>323600.00225000002</v>
      </c>
      <c r="M114" s="54">
        <v>1294400.0090000001</v>
      </c>
    </row>
    <row r="115" spans="1:13" ht="15">
      <c r="A115" s="5">
        <v>106</v>
      </c>
      <c r="B115" s="53" t="s">
        <v>243</v>
      </c>
      <c r="C115" s="55" t="s">
        <v>237</v>
      </c>
      <c r="D115" s="64" t="s">
        <v>211</v>
      </c>
      <c r="E115">
        <v>432115</v>
      </c>
      <c r="F115" s="52" t="s">
        <v>212</v>
      </c>
      <c r="G115" s="53" t="s">
        <v>37</v>
      </c>
      <c r="H115" s="53"/>
      <c r="I115" s="53">
        <v>1</v>
      </c>
      <c r="J115" s="48">
        <v>745119</v>
      </c>
      <c r="K115" s="48">
        <f t="shared" si="3"/>
        <v>141572.61000000002</v>
      </c>
      <c r="L115" s="48">
        <f t="shared" si="4"/>
        <v>886691.61</v>
      </c>
      <c r="M115" s="54">
        <v>886691.61</v>
      </c>
    </row>
    <row r="116" spans="1:13">
      <c r="A116" s="5">
        <v>107</v>
      </c>
      <c r="B116" s="53" t="s">
        <v>243</v>
      </c>
      <c r="C116" s="55" t="s">
        <v>237</v>
      </c>
      <c r="D116" s="64" t="s">
        <v>213</v>
      </c>
      <c r="E116" s="5">
        <v>60131000</v>
      </c>
      <c r="F116" s="52" t="s">
        <v>214</v>
      </c>
      <c r="G116" s="53" t="s">
        <v>37</v>
      </c>
      <c r="H116" s="53"/>
      <c r="I116" s="53">
        <v>1</v>
      </c>
      <c r="J116" s="48">
        <v>702205.88</v>
      </c>
      <c r="K116" s="48">
        <f t="shared" si="3"/>
        <v>133419.11720000001</v>
      </c>
      <c r="L116" s="48">
        <f t="shared" si="4"/>
        <v>835624.99719999998</v>
      </c>
      <c r="M116" s="54">
        <v>835624.99719999998</v>
      </c>
    </row>
    <row r="117" spans="1:13" ht="25.5">
      <c r="A117" s="5">
        <v>108</v>
      </c>
      <c r="B117" s="53" t="s">
        <v>243</v>
      </c>
      <c r="C117" s="55" t="s">
        <v>237</v>
      </c>
      <c r="D117" s="64" t="s">
        <v>215</v>
      </c>
      <c r="E117" s="5">
        <v>45111500</v>
      </c>
      <c r="F117" s="52" t="s">
        <v>216</v>
      </c>
      <c r="G117" s="53" t="s">
        <v>37</v>
      </c>
      <c r="H117" s="53"/>
      <c r="I117" s="53">
        <v>1</v>
      </c>
      <c r="J117" s="48">
        <v>222605.04500000004</v>
      </c>
      <c r="K117" s="48">
        <f t="shared" si="3"/>
        <v>42294.95855000001</v>
      </c>
      <c r="L117" s="48">
        <f t="shared" si="4"/>
        <v>264900.00355000002</v>
      </c>
      <c r="M117" s="54">
        <v>264900.00355000002</v>
      </c>
    </row>
    <row r="118" spans="1:13">
      <c r="A118" s="5">
        <v>109</v>
      </c>
      <c r="B118" s="53" t="s">
        <v>243</v>
      </c>
      <c r="C118" s="55" t="s">
        <v>237</v>
      </c>
      <c r="D118" s="64" t="s">
        <v>190</v>
      </c>
      <c r="E118" s="5">
        <v>45111500</v>
      </c>
      <c r="F118" s="52" t="s">
        <v>217</v>
      </c>
      <c r="G118" s="53" t="s">
        <v>37</v>
      </c>
      <c r="H118" s="53"/>
      <c r="I118" s="53">
        <v>1</v>
      </c>
      <c r="J118" s="48">
        <v>739508.84500000009</v>
      </c>
      <c r="K118" s="48">
        <f t="shared" si="3"/>
        <v>140506.68055000002</v>
      </c>
      <c r="L118" s="48">
        <f t="shared" si="4"/>
        <v>880015.52555000014</v>
      </c>
      <c r="M118" s="54">
        <v>880015.52555000002</v>
      </c>
    </row>
    <row r="119" spans="1:13">
      <c r="A119" s="5">
        <v>110</v>
      </c>
      <c r="B119" s="53" t="s">
        <v>243</v>
      </c>
      <c r="C119" s="55" t="s">
        <v>237</v>
      </c>
      <c r="D119" s="64" t="s">
        <v>190</v>
      </c>
      <c r="E119" s="5">
        <v>45111500</v>
      </c>
      <c r="F119" s="52" t="s">
        <v>218</v>
      </c>
      <c r="G119" s="53" t="s">
        <v>37</v>
      </c>
      <c r="H119" s="53"/>
      <c r="I119" s="53">
        <v>1</v>
      </c>
      <c r="J119" s="48">
        <v>839075.5</v>
      </c>
      <c r="K119" s="48">
        <f t="shared" si="3"/>
        <v>159424.345</v>
      </c>
      <c r="L119" s="48">
        <f t="shared" si="4"/>
        <v>998499.84499999997</v>
      </c>
      <c r="M119" s="54">
        <v>998499.84499999997</v>
      </c>
    </row>
    <row r="120" spans="1:13" ht="14.45" customHeight="1">
      <c r="A120" s="102" t="s">
        <v>12</v>
      </c>
      <c r="B120" s="103"/>
      <c r="C120" s="103"/>
      <c r="D120" s="103"/>
      <c r="E120" s="103"/>
      <c r="F120" s="103"/>
      <c r="G120" s="103"/>
      <c r="H120" s="103"/>
      <c r="I120" s="104"/>
      <c r="J120" s="61">
        <f>SUM(J10:J119)</f>
        <v>71496528.206722721</v>
      </c>
      <c r="K120" s="61">
        <f t="shared" ref="K120:L120" si="5">SUM(K10:K119)</f>
        <v>13584340.35927731</v>
      </c>
      <c r="L120" s="61">
        <f t="shared" si="5"/>
        <v>85080868.56599997</v>
      </c>
      <c r="M120" s="61">
        <f>SUM(M10:M119)</f>
        <v>358549910.38970006</v>
      </c>
    </row>
  </sheetData>
  <mergeCells count="3">
    <mergeCell ref="A2:M2"/>
    <mergeCell ref="B4:M7"/>
    <mergeCell ref="A120:I120"/>
  </mergeCells>
  <pageMargins left="0.70866141732283472" right="0.70866141732283472" top="0.74803149606299213" bottom="0.74803149606299213" header="0.31496062992125984" footer="0.31496062992125984"/>
  <pageSetup paperSize="14" scale="65"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Sebastian Camilo Reina Tovar</cp:lastModifiedBy>
  <cp:revision/>
  <dcterms:created xsi:type="dcterms:W3CDTF">2024-08-23T02:16:49Z</dcterms:created>
  <dcterms:modified xsi:type="dcterms:W3CDTF">2024-11-18T13:53:03Z</dcterms:modified>
  <cp:category/>
  <cp:contentStatus/>
</cp:coreProperties>
</file>